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50" windowWidth="9720" windowHeight="7320" tabRatio="466" activeTab="0"/>
  </bookViews>
  <sheets>
    <sheet name="Formula" sheetId="1" r:id="rId1"/>
    <sheet name="Sheet1" sheetId="2" r:id="rId2"/>
    <sheet name="Under15Boys" sheetId="3" r:id="rId3"/>
    <sheet name="Under15Girls" sheetId="4" r:id="rId4"/>
    <sheet name="Under17Boys" sheetId="5" r:id="rId5"/>
    <sheet name="Under17Girls" sheetId="6" r:id="rId6"/>
    <sheet name="SeniorBoys" sheetId="7" r:id="rId7"/>
    <sheet name="Senior Girls" sheetId="8" r:id="rId8"/>
    <sheet name="Tables" sheetId="9" r:id="rId9"/>
  </sheets>
  <definedNames>
    <definedName name="_xlnm.Print_Area" localSheetId="2">'Under15Boys'!$A$1:$U$39</definedName>
    <definedName name="_xlnm.Print_Area" localSheetId="3">'Under15Girls'!$A$1:$S$29</definedName>
    <definedName name="_xlnm.Print_Area" localSheetId="4">'Under17Boys'!$A$1:$AA$21</definedName>
    <definedName name="_xlnm.Print_Area" localSheetId="5">'Under17Girls'!$A$1:$Y$21</definedName>
  </definedNames>
  <calcPr fullCalcOnLoad="1"/>
</workbook>
</file>

<file path=xl/sharedStrings.xml><?xml version="1.0" encoding="utf-8"?>
<sst xmlns="http://schemas.openxmlformats.org/spreadsheetml/2006/main" count="539" uniqueCount="274">
  <si>
    <t>100 Meter</t>
  </si>
  <si>
    <t>High</t>
  </si>
  <si>
    <t>Shot</t>
  </si>
  <si>
    <t>Long</t>
  </si>
  <si>
    <t>Javelin</t>
  </si>
  <si>
    <t>Points</t>
  </si>
  <si>
    <t>Hurdles</t>
  </si>
  <si>
    <t>Jump</t>
  </si>
  <si>
    <t>Meters</t>
  </si>
  <si>
    <t>Total</t>
  </si>
  <si>
    <t>M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</si>
  <si>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</si>
  <si>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</si>
  <si>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</si>
  <si>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</si>
  <si>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</si>
  <si>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</si>
  <si>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</si>
  <si>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</si>
  <si>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</si>
  <si>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</si>
  <si>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</si>
  <si>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</si>
  <si>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</si>
  <si>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</si>
  <si>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</si>
  <si>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</si>
  <si>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</si>
  <si>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</si>
  <si>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</si>
  <si>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</si>
  <si>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GirlsU1780MeterHurdles</t>
  </si>
  <si>
    <t>80 Meter</t>
  </si>
  <si>
    <t>Junior Boys PENTATHALON - Under 15 English Schools scoring HAND TIMES</t>
  </si>
  <si>
    <t xml:space="preserve"> 800 Meters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</si>
  <si>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</si>
  <si>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</si>
  <si>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</si>
  <si>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</si>
  <si>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</si>
  <si>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</si>
  <si>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</si>
  <si>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</si>
  <si>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</si>
  <si>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</si>
  <si>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</si>
  <si>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</si>
  <si>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</si>
  <si>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</si>
  <si>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</si>
  <si>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</si>
  <si>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</si>
  <si>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</si>
  <si>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</si>
  <si>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</si>
  <si>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</si>
  <si>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</si>
  <si>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</si>
  <si>
    <t>Name 44</t>
  </si>
  <si>
    <t>Name 45</t>
  </si>
  <si>
    <t>Name 46</t>
  </si>
  <si>
    <t>Name 47</t>
  </si>
  <si>
    <t>Name 48</t>
  </si>
  <si>
    <t>Name 49</t>
  </si>
  <si>
    <t>Name 50</t>
  </si>
  <si>
    <t>800 Meters</t>
  </si>
  <si>
    <t>SS.S</t>
  </si>
  <si>
    <t>Junior Girls PENTATHALON - Under 15 English Schools scoring HAND TIMES</t>
  </si>
  <si>
    <t>75 Meter</t>
  </si>
  <si>
    <t>Intermediate Girls HEPTATHALON - Under 17 English Schools scoring HAND TIMES</t>
  </si>
  <si>
    <t>Intermediate Boys OCTATHALON - Under 17 English Schools scoring HAND TIMES</t>
  </si>
  <si>
    <t>Discus</t>
  </si>
  <si>
    <t>1500 Meters</t>
  </si>
  <si>
    <t>110 Meter</t>
  </si>
  <si>
    <t>Pole</t>
  </si>
  <si>
    <t>Vault</t>
  </si>
  <si>
    <t>Senior Boys DECATHALON - English Schools scoring HAND TIMES</t>
  </si>
  <si>
    <t>GirlsU1575MeterHurdles</t>
  </si>
  <si>
    <t>High Jump</t>
  </si>
  <si>
    <t>Long Jump</t>
  </si>
  <si>
    <t>This Workbook has been drawn up for use with HAND TIMES and has the necessary adjustments</t>
  </si>
  <si>
    <t>built into the formulae to correct the points score - that is parameter B - 0.24 secs for events upto 400Meters</t>
  </si>
  <si>
    <t>and B - 0.14 for 400 Meters, 800 is unchanged.</t>
  </si>
  <si>
    <t>Formulae used are as follows:</t>
  </si>
  <si>
    <t>Track Events</t>
  </si>
  <si>
    <t>Jumps</t>
  </si>
  <si>
    <t>Throws</t>
  </si>
  <si>
    <t>Parameters used are:</t>
  </si>
  <si>
    <t>A</t>
  </si>
  <si>
    <t>C</t>
  </si>
  <si>
    <t>Points = A*(B-time)**C</t>
  </si>
  <si>
    <t>Points = A*(measurement-B)**C       Measurement in M.CM</t>
  </si>
  <si>
    <t>Points = A*(measurement-B)**C    Measurement in M.CM</t>
  </si>
  <si>
    <t>MALE EVENTS</t>
  </si>
  <si>
    <t>400 Meter</t>
  </si>
  <si>
    <t>1500 Meter</t>
  </si>
  <si>
    <t>Pole Vault</t>
  </si>
  <si>
    <t>110 Meter Hurdles</t>
  </si>
  <si>
    <t>80 Meter Junior Boys Hurdles</t>
  </si>
  <si>
    <t>100 Meter Intermediate Boys hurdles</t>
  </si>
  <si>
    <t>800 Meter Intermediate Boys</t>
  </si>
  <si>
    <t>200 Meter</t>
  </si>
  <si>
    <t>FEMALE EVENTS</t>
  </si>
  <si>
    <t>800 Meter</t>
  </si>
  <si>
    <t>100 Meter Hurdles</t>
  </si>
  <si>
    <t>80 Meter Intermediate Girls hurdles</t>
  </si>
  <si>
    <t>75 Meter Junior Girls Hurdles</t>
  </si>
  <si>
    <t>High jump</t>
  </si>
  <si>
    <t>Look up tables used as there is no formula</t>
  </si>
  <si>
    <t>Each spread sheet is protected so that the automatic fields cannot be overwritten by accident.</t>
  </si>
  <si>
    <t>The protection code is ESAA</t>
  </si>
  <si>
    <t>B*</t>
  </si>
  <si>
    <t>* the B parameter has been adjusted for HAND TIMING. That means that 0.24 has been subtracted for races upto 400 meters</t>
  </si>
  <si>
    <t>and 0.14 has been subtracted for 400 meter races there is no change above 400</t>
  </si>
  <si>
    <t>Senior Girls HEPTATHALON - Under 17 English Schools scoring HAND TIMES</t>
  </si>
  <si>
    <t>OFFSCALE</t>
  </si>
  <si>
    <t>ERR</t>
  </si>
  <si>
    <t>Under17 Girls</t>
  </si>
  <si>
    <t>Under 15 Girls</t>
  </si>
  <si>
    <t xml:space="preserve">Under 15 Boys </t>
  </si>
  <si>
    <t>Sylvia Amgbaduba</t>
  </si>
  <si>
    <t>Sinead Worrell</t>
  </si>
  <si>
    <t>Jessica Quartey-Pigott</t>
  </si>
  <si>
    <t>Valerie Arko-Adjei</t>
  </si>
  <si>
    <t>Jovonique Eka</t>
  </si>
  <si>
    <t>Jake Ruddleston</t>
  </si>
  <si>
    <t>171 (Alleyns School)</t>
  </si>
  <si>
    <t>Callum Ruddleston</t>
  </si>
  <si>
    <t>173 (Alleyns School)</t>
  </si>
  <si>
    <t>Tom Derry</t>
  </si>
  <si>
    <t>175 (Alleyns School)</t>
  </si>
  <si>
    <t>Freya Cooper</t>
  </si>
  <si>
    <t>176 (Alleyns School)</t>
  </si>
  <si>
    <t>Clarissa Hjalmarsson</t>
  </si>
  <si>
    <t>178 (Alleyns School)</t>
  </si>
  <si>
    <t>Martha Day</t>
  </si>
  <si>
    <t>179 (Alleyns School)</t>
  </si>
  <si>
    <t>Cloe Garrett</t>
  </si>
  <si>
    <t>170 (John Roan School)</t>
  </si>
  <si>
    <t>Marielle Ntumba</t>
  </si>
  <si>
    <t>163 (Plumstead Manor)</t>
  </si>
  <si>
    <t>Ruth Onyekwe</t>
  </si>
  <si>
    <t>167 (Plumstead Manor)</t>
  </si>
  <si>
    <t>Deborah Kabahinda</t>
  </si>
  <si>
    <t>168 (Plumstead Manor</t>
  </si>
  <si>
    <t>Alice Harman</t>
  </si>
  <si>
    <t>102 (Godolphin &amp; Latymer)</t>
  </si>
  <si>
    <t>Sophie Behan</t>
  </si>
  <si>
    <t>107 (Godolphin &amp; Latymer)</t>
  </si>
  <si>
    <t>Isabelle Scott</t>
  </si>
  <si>
    <t>108 (Godolphin &amp; Latymer)</t>
  </si>
  <si>
    <t>Kiki Karayiannis</t>
  </si>
  <si>
    <t>113 (Godolphin &amp; Latymer)</t>
  </si>
  <si>
    <t>115 (St Martins)</t>
  </si>
  <si>
    <t>135 (St Martins)</t>
  </si>
  <si>
    <t>136 (St Martins)</t>
  </si>
  <si>
    <t>137 (St Martins)</t>
  </si>
  <si>
    <t>138 (St Martins)</t>
  </si>
  <si>
    <t>Anna Efah</t>
  </si>
  <si>
    <t>154 (St Martins)</t>
  </si>
  <si>
    <t>Hayley St Ange</t>
  </si>
  <si>
    <t>157 ( St Martins)</t>
  </si>
  <si>
    <t>Cora Wilshere- Bailey</t>
  </si>
  <si>
    <t>160 (St Martins)</t>
  </si>
  <si>
    <t>Jadesola Orekoya</t>
  </si>
  <si>
    <t>161 (St Martins)</t>
  </si>
  <si>
    <t>Gerald Osei Mmieh</t>
  </si>
  <si>
    <t>36 (St Aloysius)</t>
  </si>
  <si>
    <t>Phine Asare</t>
  </si>
  <si>
    <t>40 (St Aloysius)</t>
  </si>
  <si>
    <t>Beni Ngwamah</t>
  </si>
  <si>
    <t>46 (St Aloysius)</t>
  </si>
  <si>
    <t>Etien Di Mauro</t>
  </si>
  <si>
    <t>50 (St Aloysius)</t>
  </si>
  <si>
    <t>Yanick Mungu</t>
  </si>
  <si>
    <t>58 (St Aloysius)</t>
  </si>
  <si>
    <t>Bobson Bawling</t>
  </si>
  <si>
    <t>Jason Owusu</t>
  </si>
  <si>
    <t>77 (St Aloysius)</t>
  </si>
  <si>
    <t>73 ( St Aloysius)</t>
  </si>
  <si>
    <t>Amani Benjamin -Caprice</t>
  </si>
  <si>
    <t>85 (St Aloysius)</t>
  </si>
  <si>
    <t>Randall Nekadio</t>
  </si>
  <si>
    <t>86 (St Aloysius)</t>
  </si>
  <si>
    <t>Harvey Bighamma</t>
  </si>
  <si>
    <t>87 (St Aloysius)</t>
  </si>
  <si>
    <t>Benjamin Nkossi</t>
  </si>
  <si>
    <t>95 (St Aloysius)</t>
  </si>
  <si>
    <t>Adam Forrester</t>
  </si>
  <si>
    <t>98 (St Aloysius)</t>
  </si>
  <si>
    <t>Jamie Robertson</t>
  </si>
  <si>
    <t>99 (St Aloysius)</t>
  </si>
  <si>
    <t>Jordan Glaze</t>
  </si>
  <si>
    <t>100 (St Aloysius)</t>
  </si>
  <si>
    <t>Andrew Holmes</t>
  </si>
  <si>
    <t>33 (John Roan)</t>
  </si>
  <si>
    <t>Jedidia Kalonga</t>
  </si>
  <si>
    <t>197 (St Thomas)</t>
  </si>
  <si>
    <t>Emmanuel Fregene</t>
  </si>
  <si>
    <t>196 (St Thomas)</t>
  </si>
  <si>
    <t>Morgan Okhiria</t>
  </si>
  <si>
    <t>195 (St Thomas)</t>
  </si>
  <si>
    <t>Ibrahim Abdul-Karim</t>
  </si>
  <si>
    <t>193 (St Thomas)</t>
  </si>
  <si>
    <t>Jonathan Reaple</t>
  </si>
  <si>
    <t>182 (St Thomas)</t>
  </si>
  <si>
    <t>Reece Young</t>
  </si>
  <si>
    <t>181 (St Thomas)</t>
  </si>
  <si>
    <t>203 (Dulwich College)</t>
  </si>
  <si>
    <t>Baba Ajisebutu</t>
  </si>
  <si>
    <t>216 (Dulwich College)</t>
  </si>
  <si>
    <t>Nick Galitzine</t>
  </si>
  <si>
    <t>222 (Dulwich College)</t>
  </si>
  <si>
    <t>Matt Stone</t>
  </si>
  <si>
    <t>227 (Dulwich College)</t>
  </si>
  <si>
    <t>Johnnie Grigg</t>
  </si>
  <si>
    <t>231 (Dulwich College)</t>
  </si>
  <si>
    <t>Seb Rice</t>
  </si>
  <si>
    <t>234 (Dulwich College)</t>
  </si>
  <si>
    <t>Indigo Kew</t>
  </si>
  <si>
    <t>237 (Dulwich College)</t>
  </si>
  <si>
    <t>Robert Glanville</t>
  </si>
  <si>
    <t>239 (Dulwich College)</t>
  </si>
  <si>
    <t>Ben Cross</t>
  </si>
  <si>
    <t>249 (Dulwich College)</t>
  </si>
  <si>
    <t>George Maxwell</t>
  </si>
  <si>
    <t>251 (Dulwich College)</t>
  </si>
  <si>
    <t>Ackeem Durrant</t>
  </si>
  <si>
    <t>254 (Globe Academy)</t>
  </si>
  <si>
    <t>Peter Adegoke</t>
  </si>
  <si>
    <t>276 (Cardinal Pole)</t>
  </si>
  <si>
    <t>281 (Cardinal Pole)</t>
  </si>
  <si>
    <t>Stephen Arthuworrey</t>
  </si>
  <si>
    <t>Carlos Carrette</t>
  </si>
  <si>
    <t>282 (Cardinal Pole)</t>
  </si>
  <si>
    <t>Kadeem Jarvis</t>
  </si>
  <si>
    <t>287 (Cardinal Pole)</t>
  </si>
  <si>
    <t>Krishawn Aiken</t>
  </si>
  <si>
    <t>288 (Cardinal Pole)</t>
  </si>
  <si>
    <t>Annadale Anderson</t>
  </si>
  <si>
    <t>255 (Cardinal Pole)</t>
  </si>
  <si>
    <t>Georgina Appeagyei</t>
  </si>
  <si>
    <t>256 (Cardinal Pole)</t>
  </si>
  <si>
    <t>Tola Balgun</t>
  </si>
  <si>
    <t>260 (Cardinal Pole)</t>
  </si>
  <si>
    <t>Patricia Katula</t>
  </si>
  <si>
    <t>261 (Cardinal Pole)</t>
  </si>
  <si>
    <t>Tiwalade Oladipupo</t>
  </si>
  <si>
    <t>Petra Kuyembeh</t>
  </si>
  <si>
    <t>269 (Cardinal Pole)</t>
  </si>
  <si>
    <t>274 (Cardinal Pole)</t>
  </si>
  <si>
    <t>Kristiana Caka</t>
  </si>
  <si>
    <t>319 (St Paul`s Girls School)</t>
  </si>
  <si>
    <t>Natasha Molson</t>
  </si>
  <si>
    <t>322 (St Paul`s Girls School)</t>
  </si>
  <si>
    <t>Lamorna Ash</t>
  </si>
  <si>
    <t>325 (St Paul`s Girls School)</t>
  </si>
  <si>
    <t>Katie Hearsum</t>
  </si>
  <si>
    <t>326 (St Paul`s Girls School)</t>
  </si>
  <si>
    <t>Louise Favre-Gilly</t>
  </si>
  <si>
    <t>349 (St Paul's Girls School)</t>
  </si>
  <si>
    <t>Ellen Tracy</t>
  </si>
  <si>
    <t>359 (St Paul`s Girls School)</t>
  </si>
  <si>
    <t>Emma De Beer</t>
  </si>
  <si>
    <t>379 (St Paul`s Girls School)</t>
  </si>
  <si>
    <t>Phoebe Norton</t>
  </si>
  <si>
    <t>385 (St Paul`s Girls School)</t>
  </si>
  <si>
    <t>Maddy Eno</t>
  </si>
  <si>
    <t>386 (St Paul`s Girls School)</t>
  </si>
  <si>
    <t>Helen Bench</t>
  </si>
  <si>
    <t>388 (St Paul`s Girls School)</t>
  </si>
  <si>
    <t>Dan Whitlan</t>
  </si>
  <si>
    <t>Remerio Stewart</t>
  </si>
  <si>
    <t>Daniel Chinsman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</si>
</sst>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x\x\x\x\x\x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sz val="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 applyProtection="1">
      <alignment horizontal="left"/>
      <protection locked="0"/>
    </xf>
    <xf numFmtId="2" fontId="3" fillId="3" borderId="3" xfId="0" applyNumberFormat="1" applyFont="1" applyFill="1" applyBorder="1" applyAlignment="1">
      <alignment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Alignment="1">
      <alignment/>
    </xf>
    <xf numFmtId="172" fontId="0" fillId="0" borderId="0" xfId="0" applyNumberFormat="1" applyAlignment="1" applyProtection="1">
      <alignment horizontal="center"/>
      <protection locked="0"/>
    </xf>
    <xf numFmtId="172" fontId="1" fillId="0" borderId="4" xfId="0" applyNumberFormat="1" applyFont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>
      <alignment/>
    </xf>
    <xf numFmtId="172" fontId="0" fillId="0" borderId="4" xfId="0" applyNumberFormat="1" applyBorder="1" applyAlignment="1" applyProtection="1">
      <alignment horizontal="center"/>
      <protection locked="0"/>
    </xf>
    <xf numFmtId="1" fontId="0" fillId="2" borderId="4" xfId="0" applyNumberFormat="1" applyFill="1" applyBorder="1" applyAlignment="1">
      <alignment horizontal="center"/>
    </xf>
    <xf numFmtId="2" fontId="0" fillId="0" borderId="4" xfId="0" applyNumberFormat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/>
    </xf>
    <xf numFmtId="17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left"/>
      <protection locked="0"/>
    </xf>
    <xf numFmtId="1" fontId="4" fillId="0" borderId="4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0" fontId="3" fillId="3" borderId="4" xfId="0" applyNumberFormat="1" applyFon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1" fillId="0" borderId="8" xfId="0" applyNumberFormat="1" applyFont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172" fontId="1" fillId="0" borderId="11" xfId="0" applyNumberFormat="1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2" fillId="3" borderId="11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0" fillId="3" borderId="0" xfId="0" applyNumberFormat="1" applyFill="1" applyAlignment="1">
      <alignment/>
    </xf>
    <xf numFmtId="1" fontId="4" fillId="3" borderId="1" xfId="0" applyNumberFormat="1" applyFont="1" applyFill="1" applyBorder="1" applyAlignment="1">
      <alignment/>
    </xf>
    <xf numFmtId="1" fontId="1" fillId="3" borderId="15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/>
    </xf>
    <xf numFmtId="0" fontId="1" fillId="0" borderId="17" xfId="0" applyNumberFormat="1" applyFont="1" applyBorder="1" applyAlignment="1" applyProtection="1">
      <alignment horizontal="left"/>
      <protection locked="0"/>
    </xf>
    <xf numFmtId="172" fontId="1" fillId="0" borderId="18" xfId="0" applyNumberFormat="1" applyFont="1" applyBorder="1" applyAlignment="1" applyProtection="1">
      <alignment horizontal="center"/>
      <protection locked="0"/>
    </xf>
    <xf numFmtId="172" fontId="1" fillId="0" borderId="17" xfId="0" applyNumberFormat="1" applyFont="1" applyBorder="1" applyAlignment="1" applyProtection="1">
      <alignment horizontal="center"/>
      <protection locked="0"/>
    </xf>
    <xf numFmtId="1" fontId="0" fillId="3" borderId="4" xfId="0" applyNumberFormat="1" applyFill="1" applyBorder="1" applyAlignment="1">
      <alignment/>
    </xf>
    <xf numFmtId="172" fontId="1" fillId="0" borderId="19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1" fontId="0" fillId="4" borderId="4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172" fontId="1" fillId="0" borderId="8" xfId="0" applyNumberFormat="1" applyFont="1" applyBorder="1" applyAlignment="1" applyProtection="1">
      <alignment horizontal="center"/>
      <protection locked="0"/>
    </xf>
    <xf numFmtId="1" fontId="1" fillId="4" borderId="21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1" fontId="1" fillId="4" borderId="8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1" fillId="0" borderId="23" xfId="0" applyFont="1" applyBorder="1" applyAlignment="1">
      <alignment/>
    </xf>
    <xf numFmtId="1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1" fillId="0" borderId="27" xfId="0" applyFont="1" applyBorder="1" applyAlignment="1">
      <alignment/>
    </xf>
    <xf numFmtId="0" fontId="0" fillId="0" borderId="30" xfId="0" applyBorder="1" applyAlignment="1">
      <alignment/>
    </xf>
    <xf numFmtId="1" fontId="0" fillId="0" borderId="31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5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5" fillId="0" borderId="0" xfId="0" applyNumberFormat="1" applyFont="1" applyFill="1" applyAlignment="1" applyProtection="1">
      <alignment horizontal="left"/>
      <protection/>
    </xf>
    <xf numFmtId="172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2" fontId="5" fillId="0" borderId="0" xfId="0" applyNumberFormat="1" applyFont="1" applyFill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1" fillId="3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/>
    </xf>
    <xf numFmtId="0" fontId="0" fillId="0" borderId="1" xfId="0" applyBorder="1" applyAlignment="1">
      <alignment/>
    </xf>
    <xf numFmtId="1" fontId="1" fillId="3" borderId="1" xfId="0" applyNumberFormat="1" applyFont="1" applyFill="1" applyBorder="1" applyAlignment="1">
      <alignment/>
    </xf>
    <xf numFmtId="1" fontId="0" fillId="5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 applyProtection="1">
      <alignment horizontal="left"/>
      <protection locked="0"/>
    </xf>
    <xf numFmtId="172" fontId="1" fillId="0" borderId="22" xfId="0" applyNumberFormat="1" applyFont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left"/>
      <protection locked="0"/>
    </xf>
    <xf numFmtId="0" fontId="1" fillId="2" borderId="33" xfId="0" applyNumberFormat="1" applyFont="1" applyFill="1" applyBorder="1" applyAlignment="1">
      <alignment horizontal="center"/>
    </xf>
    <xf numFmtId="0" fontId="2" fillId="3" borderId="34" xfId="0" applyNumberFormat="1" applyFont="1" applyFill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34.28125" style="0" customWidth="1"/>
    <col min="2" max="2" width="11.00390625" style="4" bestFit="1" customWidth="1"/>
    <col min="3" max="3" width="11.00390625" style="0" customWidth="1"/>
  </cols>
  <sheetData>
    <row r="1" s="5" customFormat="1" ht="12.75">
      <c r="B1" s="79"/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83</v>
      </c>
    </row>
    <row r="7" spans="1:3" ht="12.75">
      <c r="A7" t="s">
        <v>84</v>
      </c>
      <c r="B7" s="4" t="s">
        <v>90</v>
      </c>
      <c r="C7" s="80"/>
    </row>
    <row r="9" spans="1:2" ht="12.75">
      <c r="A9" t="s">
        <v>85</v>
      </c>
      <c r="B9" s="4" t="s">
        <v>91</v>
      </c>
    </row>
    <row r="11" spans="1:2" ht="12.75">
      <c r="A11" t="s">
        <v>86</v>
      </c>
      <c r="B11" s="4" t="s">
        <v>92</v>
      </c>
    </row>
    <row r="13" ht="13.5" thickBot="1"/>
    <row r="14" spans="1:5" s="5" customFormat="1" ht="12.75">
      <c r="A14" s="83" t="s">
        <v>87</v>
      </c>
      <c r="B14" s="84"/>
      <c r="C14" s="85" t="s">
        <v>88</v>
      </c>
      <c r="D14" s="85" t="s">
        <v>111</v>
      </c>
      <c r="E14" s="86" t="s">
        <v>89</v>
      </c>
    </row>
    <row r="15" spans="1:5" ht="12.75">
      <c r="A15" s="87"/>
      <c r="B15" s="31"/>
      <c r="C15" s="81"/>
      <c r="D15" s="81"/>
      <c r="E15" s="88"/>
    </row>
    <row r="16" spans="1:5" ht="12.75">
      <c r="A16" s="89" t="s">
        <v>93</v>
      </c>
      <c r="B16" s="22"/>
      <c r="C16" s="81"/>
      <c r="D16" s="81"/>
      <c r="E16" s="88"/>
    </row>
    <row r="17" spans="1:5" ht="12.75">
      <c r="A17" s="90" t="s">
        <v>0</v>
      </c>
      <c r="B17" s="22"/>
      <c r="C17" s="81">
        <v>25.4347</v>
      </c>
      <c r="D17" s="81">
        <v>18</v>
      </c>
      <c r="E17" s="88">
        <v>1.81</v>
      </c>
    </row>
    <row r="18" spans="1:5" ht="12.75">
      <c r="A18" s="90" t="s">
        <v>101</v>
      </c>
      <c r="B18" s="22"/>
      <c r="C18" s="81">
        <v>5.8425</v>
      </c>
      <c r="D18" s="81">
        <v>38</v>
      </c>
      <c r="E18" s="88">
        <v>1.81</v>
      </c>
    </row>
    <row r="19" spans="1:5" ht="12.75">
      <c r="A19" s="90" t="s">
        <v>94</v>
      </c>
      <c r="B19" s="22"/>
      <c r="C19" s="81">
        <v>1.53775</v>
      </c>
      <c r="D19" s="81">
        <v>82</v>
      </c>
      <c r="E19" s="88">
        <v>1.81</v>
      </c>
    </row>
    <row r="20" spans="1:5" ht="12.75">
      <c r="A20" s="90" t="s">
        <v>100</v>
      </c>
      <c r="B20" s="22"/>
      <c r="C20" s="81">
        <v>0.232</v>
      </c>
      <c r="D20" s="81">
        <v>24</v>
      </c>
      <c r="E20" s="88">
        <v>1835</v>
      </c>
    </row>
    <row r="21" spans="1:5" ht="12.75">
      <c r="A21" s="90" t="s">
        <v>95</v>
      </c>
      <c r="B21" s="22"/>
      <c r="C21" s="81">
        <v>0.03768</v>
      </c>
      <c r="D21" s="81">
        <v>480</v>
      </c>
      <c r="E21" s="88">
        <v>1.85</v>
      </c>
    </row>
    <row r="22" spans="1:5" ht="12.75">
      <c r="A22" s="90" t="s">
        <v>97</v>
      </c>
      <c r="B22" s="22"/>
      <c r="C22" s="81">
        <v>5.74352</v>
      </c>
      <c r="D22" s="81">
        <v>28.5</v>
      </c>
      <c r="E22" s="88">
        <v>1.92</v>
      </c>
    </row>
    <row r="23" spans="1:5" ht="12.75">
      <c r="A23" s="90" t="s">
        <v>99</v>
      </c>
      <c r="B23" s="22"/>
      <c r="C23" s="81">
        <v>7.237</v>
      </c>
      <c r="D23" s="81">
        <v>27</v>
      </c>
      <c r="E23" s="88">
        <v>1.835</v>
      </c>
    </row>
    <row r="24" spans="1:5" ht="12.75">
      <c r="A24" s="90" t="s">
        <v>98</v>
      </c>
      <c r="B24" s="22"/>
      <c r="C24" s="81">
        <v>7.399</v>
      </c>
      <c r="D24" s="81">
        <v>24</v>
      </c>
      <c r="E24" s="88">
        <v>1.835</v>
      </c>
    </row>
    <row r="25" spans="1:5" ht="12.75">
      <c r="A25" s="90" t="s">
        <v>78</v>
      </c>
      <c r="B25" s="22"/>
      <c r="C25" s="81">
        <v>0.8465</v>
      </c>
      <c r="D25" s="81">
        <v>75</v>
      </c>
      <c r="E25" s="88">
        <v>1.42</v>
      </c>
    </row>
    <row r="26" spans="1:5" ht="12.75">
      <c r="A26" s="90" t="s">
        <v>96</v>
      </c>
      <c r="B26" s="22"/>
      <c r="C26" s="81">
        <v>0.2797</v>
      </c>
      <c r="D26" s="81">
        <v>100</v>
      </c>
      <c r="E26" s="88">
        <v>1.35</v>
      </c>
    </row>
    <row r="27" spans="1:5" ht="12.75">
      <c r="A27" s="90" t="s">
        <v>79</v>
      </c>
      <c r="B27" s="22"/>
      <c r="C27" s="81">
        <v>0.14354</v>
      </c>
      <c r="D27" s="81">
        <v>220</v>
      </c>
      <c r="E27" s="88">
        <v>1.4</v>
      </c>
    </row>
    <row r="28" spans="1:5" ht="12.75">
      <c r="A28" s="90" t="s">
        <v>2</v>
      </c>
      <c r="B28" s="22"/>
      <c r="C28" s="81">
        <v>51.39</v>
      </c>
      <c r="D28" s="81">
        <v>1.5</v>
      </c>
      <c r="E28" s="88">
        <v>1.05</v>
      </c>
    </row>
    <row r="29" spans="1:5" ht="12.75">
      <c r="A29" s="90" t="s">
        <v>71</v>
      </c>
      <c r="B29" s="22"/>
      <c r="C29" s="81">
        <v>12.91</v>
      </c>
      <c r="D29" s="81">
        <v>4</v>
      </c>
      <c r="E29" s="88">
        <v>1.1</v>
      </c>
    </row>
    <row r="30" spans="1:5" ht="12.75">
      <c r="A30" s="90" t="s">
        <v>4</v>
      </c>
      <c r="B30" s="22"/>
      <c r="C30" s="81">
        <v>10.14</v>
      </c>
      <c r="D30" s="81">
        <v>7</v>
      </c>
      <c r="E30" s="88">
        <v>1.08</v>
      </c>
    </row>
    <row r="31" spans="1:5" ht="12.75">
      <c r="A31" s="90"/>
      <c r="B31" s="22"/>
      <c r="C31" s="81"/>
      <c r="D31" s="81"/>
      <c r="E31" s="88"/>
    </row>
    <row r="32" spans="1:5" ht="12.75">
      <c r="A32" s="91" t="s">
        <v>102</v>
      </c>
      <c r="B32" s="82"/>
      <c r="C32" s="81"/>
      <c r="D32" s="81"/>
      <c r="E32" s="88"/>
    </row>
    <row r="33" spans="1:5" ht="12.75">
      <c r="A33" s="90" t="s">
        <v>101</v>
      </c>
      <c r="B33" s="22"/>
      <c r="C33" s="81">
        <v>4.99087</v>
      </c>
      <c r="D33" s="81">
        <v>42.5</v>
      </c>
      <c r="E33" s="88">
        <v>1.81</v>
      </c>
    </row>
    <row r="34" spans="1:5" ht="12.75">
      <c r="A34" s="90" t="s">
        <v>103</v>
      </c>
      <c r="B34" s="22"/>
      <c r="C34" s="81">
        <v>0.11193</v>
      </c>
      <c r="D34" s="81">
        <v>254</v>
      </c>
      <c r="E34" s="88">
        <v>1.88</v>
      </c>
    </row>
    <row r="35" spans="1:5" ht="12.75">
      <c r="A35" s="90" t="s">
        <v>104</v>
      </c>
      <c r="B35" s="22"/>
      <c r="C35" s="81">
        <v>9.23076</v>
      </c>
      <c r="D35" s="81">
        <v>26.7</v>
      </c>
      <c r="E35" s="88">
        <v>1.835</v>
      </c>
    </row>
    <row r="36" spans="1:5" ht="12.75">
      <c r="A36" s="90" t="s">
        <v>105</v>
      </c>
      <c r="B36" s="22"/>
      <c r="C36" s="81" t="s">
        <v>108</v>
      </c>
      <c r="D36" s="81"/>
      <c r="E36" s="88"/>
    </row>
    <row r="37" spans="1:5" ht="12.75">
      <c r="A37" s="90" t="s">
        <v>106</v>
      </c>
      <c r="B37" s="22"/>
      <c r="C37" s="81" t="s">
        <v>108</v>
      </c>
      <c r="D37" s="81"/>
      <c r="E37" s="88"/>
    </row>
    <row r="38" spans="1:5" ht="12.75">
      <c r="A38" s="90" t="s">
        <v>107</v>
      </c>
      <c r="B38" s="22"/>
      <c r="C38" s="81">
        <v>1.84523</v>
      </c>
      <c r="D38" s="81">
        <v>75</v>
      </c>
      <c r="E38" s="88">
        <v>1.348</v>
      </c>
    </row>
    <row r="39" spans="1:5" ht="12.75">
      <c r="A39" s="90" t="s">
        <v>79</v>
      </c>
      <c r="B39" s="22"/>
      <c r="C39" s="81">
        <v>0.188807</v>
      </c>
      <c r="D39" s="81">
        <v>210</v>
      </c>
      <c r="E39" s="88">
        <v>1.41</v>
      </c>
    </row>
    <row r="40" spans="1:5" ht="12.75">
      <c r="A40" s="90" t="s">
        <v>2</v>
      </c>
      <c r="B40" s="22"/>
      <c r="C40" s="81">
        <v>56.0211</v>
      </c>
      <c r="D40" s="81">
        <v>1.5</v>
      </c>
      <c r="E40" s="88">
        <v>1.05</v>
      </c>
    </row>
    <row r="41" spans="1:5" ht="13.5" thickBot="1">
      <c r="A41" s="92" t="s">
        <v>4</v>
      </c>
      <c r="B41" s="93"/>
      <c r="C41" s="94">
        <v>15.9803</v>
      </c>
      <c r="D41" s="94">
        <v>3.8</v>
      </c>
      <c r="E41" s="95">
        <v>1.04</v>
      </c>
    </row>
    <row r="44" spans="1:2" s="5" customFormat="1" ht="12.75">
      <c r="A44" s="5" t="s">
        <v>112</v>
      </c>
      <c r="B44" s="79"/>
    </row>
    <row r="45" spans="1:2" s="5" customFormat="1" ht="12.75">
      <c r="A45" s="5" t="s">
        <v>113</v>
      </c>
      <c r="B45" s="79"/>
    </row>
    <row r="47" ht="12.75">
      <c r="A47" t="s">
        <v>109</v>
      </c>
    </row>
    <row r="49" ht="12.75">
      <c r="A49" t="s">
        <v>110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8"/>
  <sheetViews>
    <sheetView zoomScale="75" zoomScaleNormal="75" workbookViewId="0" topLeftCell="A4">
      <selection activeCell="A34" sqref="A34"/>
    </sheetView>
  </sheetViews>
  <sheetFormatPr defaultColWidth="9.140625" defaultRowHeight="12.75"/>
  <cols>
    <col min="1" max="1" width="4.140625" style="1" customWidth="1"/>
    <col min="2" max="2" width="24.57421875" style="1" customWidth="1"/>
    <col min="3" max="3" width="23.140625" style="1" bestFit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8" width="2.140625" style="4" customWidth="1"/>
    <col min="19" max="19" width="26.8515625" style="5" bestFit="1" customWidth="1"/>
    <col min="20" max="20" width="2.8515625" style="0" customWidth="1"/>
  </cols>
  <sheetData>
    <row r="2" spans="1:19" s="104" customFormat="1" ht="18">
      <c r="A2" s="96" t="s">
        <v>33</v>
      </c>
      <c r="B2" s="96"/>
      <c r="C2" s="96"/>
      <c r="D2" s="97"/>
      <c r="E2" s="98"/>
      <c r="F2" s="99"/>
      <c r="G2" s="98"/>
      <c r="H2" s="99"/>
      <c r="I2" s="98"/>
      <c r="J2" s="99"/>
      <c r="K2" s="98"/>
      <c r="L2" s="98"/>
      <c r="M2" s="97"/>
      <c r="N2" s="100"/>
      <c r="O2" s="101"/>
      <c r="P2" s="102"/>
      <c r="Q2" s="102"/>
      <c r="R2" s="102"/>
      <c r="S2" s="103"/>
    </row>
    <row r="5" ht="13.5" thickBot="1"/>
    <row r="6" spans="1:18" s="2" customFormat="1" ht="12.75">
      <c r="A6" s="1"/>
      <c r="B6" s="1"/>
      <c r="C6" s="1"/>
      <c r="D6" s="27" t="s">
        <v>32</v>
      </c>
      <c r="E6" s="66"/>
      <c r="F6" s="28" t="s">
        <v>1</v>
      </c>
      <c r="G6" s="66"/>
      <c r="H6" s="28" t="s">
        <v>2</v>
      </c>
      <c r="I6" s="66"/>
      <c r="J6" s="28" t="s">
        <v>3</v>
      </c>
      <c r="K6" s="66"/>
      <c r="L6" s="29" t="s">
        <v>34</v>
      </c>
      <c r="M6" s="56"/>
      <c r="N6" s="68"/>
      <c r="O6" s="36"/>
      <c r="P6" s="35" t="s">
        <v>5</v>
      </c>
      <c r="Q6" s="51"/>
      <c r="R6" s="113"/>
    </row>
    <row r="7" spans="1:18" s="2" customFormat="1" ht="13.5" thickBot="1">
      <c r="A7" s="1"/>
      <c r="B7" s="1"/>
      <c r="C7" s="1"/>
      <c r="D7" s="52" t="s">
        <v>6</v>
      </c>
      <c r="E7" s="67"/>
      <c r="F7" s="43" t="s">
        <v>7</v>
      </c>
      <c r="G7" s="67"/>
      <c r="H7" s="43"/>
      <c r="I7" s="67"/>
      <c r="J7" s="43" t="s">
        <v>7</v>
      </c>
      <c r="K7" s="67"/>
      <c r="L7" s="55" t="s">
        <v>10</v>
      </c>
      <c r="M7" s="57" t="s">
        <v>66</v>
      </c>
      <c r="N7" s="69"/>
      <c r="O7" s="46"/>
      <c r="P7" s="42" t="s">
        <v>9</v>
      </c>
      <c r="Q7" s="53"/>
      <c r="R7" s="113"/>
    </row>
    <row r="8" spans="2:18" ht="12.75">
      <c r="B8" s="1" t="s">
        <v>119</v>
      </c>
      <c r="D8" s="23"/>
      <c r="E8" s="24"/>
      <c r="F8" s="25"/>
      <c r="G8" s="24"/>
      <c r="H8" s="25"/>
      <c r="I8" s="24"/>
      <c r="J8" s="25"/>
      <c r="K8" s="24"/>
      <c r="L8" s="38"/>
      <c r="M8" s="20"/>
      <c r="N8" s="70"/>
      <c r="O8" s="33"/>
      <c r="P8" s="34"/>
      <c r="Q8" s="58"/>
      <c r="R8" s="114"/>
    </row>
    <row r="9" spans="1:20" ht="12.75">
      <c r="A9" s="6">
        <v>1</v>
      </c>
      <c r="B9" s="6" t="s">
        <v>232</v>
      </c>
      <c r="C9" s="6" t="s">
        <v>231</v>
      </c>
      <c r="D9" s="21">
        <v>13</v>
      </c>
      <c r="E9" s="24">
        <f aca="true" t="shared" si="0" ref="E9:E38">IF(D9=0,0,TRUNC(7.399*((23.76-D9)^1.835)))</f>
        <v>578</v>
      </c>
      <c r="F9" s="3">
        <v>1.7</v>
      </c>
      <c r="G9" s="24">
        <f aca="true" t="shared" si="1" ref="G9:G38">IF(F9=0,0,TRUNC(0.8465*(((F9*100)-75)^1.42)))</f>
        <v>544</v>
      </c>
      <c r="H9" s="3">
        <v>10.92</v>
      </c>
      <c r="I9" s="24">
        <f aca="true" t="shared" si="2" ref="I9:I38">IF(H9=0,0,TRUNC(51.39*((H9-1.5)^1.05)))</f>
        <v>541</v>
      </c>
      <c r="J9" s="3">
        <v>5.53</v>
      </c>
      <c r="K9" s="24">
        <f aca="true" t="shared" si="3" ref="K9:K38">IF(J9=0,0,TRUNC(0.14354*(((J9*100)-220)^1.4)))</f>
        <v>487</v>
      </c>
      <c r="L9" s="8">
        <v>2</v>
      </c>
      <c r="M9" s="21">
        <v>14.3</v>
      </c>
      <c r="N9" s="24">
        <f aca="true" t="shared" si="4" ref="N9:N38">IF(L9+M9=0,0,TRUNC(0.232*((200-(L9*60+M9))^1.85)))</f>
        <v>534</v>
      </c>
      <c r="O9" s="26"/>
      <c r="P9" s="30">
        <f aca="true" t="shared" si="5" ref="P9:P38">SUM(E9,G9,I9,K9,N9)</f>
        <v>2684</v>
      </c>
      <c r="Q9" s="54"/>
      <c r="R9" s="50"/>
      <c r="S9" s="6" t="str">
        <f aca="true" t="shared" si="6" ref="S9:S18">B9</f>
        <v>Stephen Arthuworrey</v>
      </c>
      <c r="T9" s="115">
        <f aca="true" t="shared" si="7" ref="T9:T18">A9</f>
        <v>1</v>
      </c>
    </row>
    <row r="10" spans="1:20" ht="12.75">
      <c r="A10" s="6">
        <v>2</v>
      </c>
      <c r="B10" s="6" t="s">
        <v>233</v>
      </c>
      <c r="C10" s="6" t="s">
        <v>234</v>
      </c>
      <c r="D10" s="21">
        <v>13.3</v>
      </c>
      <c r="E10" s="7">
        <f t="shared" si="0"/>
        <v>549</v>
      </c>
      <c r="F10" s="3">
        <v>1.39</v>
      </c>
      <c r="G10" s="24">
        <f t="shared" si="1"/>
        <v>310</v>
      </c>
      <c r="H10" s="3">
        <v>10.7</v>
      </c>
      <c r="I10" s="24">
        <f t="shared" si="2"/>
        <v>528</v>
      </c>
      <c r="J10" s="3">
        <v>5.69</v>
      </c>
      <c r="K10" s="24">
        <f t="shared" si="3"/>
        <v>521</v>
      </c>
      <c r="L10" s="8">
        <v>2</v>
      </c>
      <c r="M10" s="21">
        <v>36.5</v>
      </c>
      <c r="N10" s="7">
        <f t="shared" si="4"/>
        <v>249</v>
      </c>
      <c r="O10" s="9"/>
      <c r="P10" s="10">
        <f t="shared" si="5"/>
        <v>2157</v>
      </c>
      <c r="Q10" s="50"/>
      <c r="R10" s="50"/>
      <c r="S10" s="6" t="str">
        <f t="shared" si="6"/>
        <v>Carlos Carrette</v>
      </c>
      <c r="T10" s="115">
        <f t="shared" si="7"/>
        <v>2</v>
      </c>
    </row>
    <row r="11" spans="1:20" ht="12.75">
      <c r="A11" s="6">
        <v>3</v>
      </c>
      <c r="B11" s="6" t="s">
        <v>127</v>
      </c>
      <c r="C11" s="6" t="s">
        <v>128</v>
      </c>
      <c r="D11" s="21">
        <v>13.8</v>
      </c>
      <c r="E11" s="7">
        <f t="shared" si="0"/>
        <v>502</v>
      </c>
      <c r="F11" s="3">
        <v>1.45</v>
      </c>
      <c r="G11" s="24">
        <f t="shared" si="1"/>
        <v>352</v>
      </c>
      <c r="H11" s="3">
        <v>8.91</v>
      </c>
      <c r="I11" s="24">
        <f t="shared" si="2"/>
        <v>420</v>
      </c>
      <c r="J11" s="3">
        <v>4.92</v>
      </c>
      <c r="K11" s="24">
        <f t="shared" si="3"/>
        <v>367</v>
      </c>
      <c r="L11" s="8">
        <v>2</v>
      </c>
      <c r="M11" s="21">
        <v>16.5</v>
      </c>
      <c r="N11" s="7">
        <f t="shared" si="4"/>
        <v>501</v>
      </c>
      <c r="O11" s="9"/>
      <c r="P11" s="10">
        <f t="shared" si="5"/>
        <v>2142</v>
      </c>
      <c r="Q11" s="50"/>
      <c r="R11" s="50"/>
      <c r="S11" s="6" t="str">
        <f t="shared" si="6"/>
        <v>Callum Ruddleston</v>
      </c>
      <c r="T11" s="115">
        <f t="shared" si="7"/>
        <v>3</v>
      </c>
    </row>
    <row r="12" spans="1:20" ht="12.75">
      <c r="A12" s="6">
        <v>4</v>
      </c>
      <c r="B12" s="12" t="s">
        <v>125</v>
      </c>
      <c r="C12" s="12" t="s">
        <v>126</v>
      </c>
      <c r="D12" s="21">
        <v>13.9</v>
      </c>
      <c r="E12" s="7">
        <f t="shared" si="0"/>
        <v>493</v>
      </c>
      <c r="F12" s="3">
        <v>1.45</v>
      </c>
      <c r="G12" s="24">
        <f t="shared" si="1"/>
        <v>352</v>
      </c>
      <c r="H12" s="3">
        <v>9.32</v>
      </c>
      <c r="I12" s="24">
        <f t="shared" si="2"/>
        <v>445</v>
      </c>
      <c r="J12" s="3">
        <v>4.62</v>
      </c>
      <c r="K12" s="24">
        <f t="shared" si="3"/>
        <v>312</v>
      </c>
      <c r="L12" s="8">
        <v>2</v>
      </c>
      <c r="M12" s="21">
        <v>20</v>
      </c>
      <c r="N12" s="7">
        <f t="shared" si="4"/>
        <v>451</v>
      </c>
      <c r="O12" s="9"/>
      <c r="P12" s="10">
        <f t="shared" si="5"/>
        <v>2053</v>
      </c>
      <c r="Q12" s="50"/>
      <c r="R12" s="50"/>
      <c r="S12" s="6" t="str">
        <f t="shared" si="6"/>
        <v>Jake Ruddleston</v>
      </c>
      <c r="T12" s="115">
        <f t="shared" si="7"/>
        <v>4</v>
      </c>
    </row>
    <row r="13" spans="1:20" ht="12.75">
      <c r="A13" s="6">
        <v>5</v>
      </c>
      <c r="B13" s="6" t="s">
        <v>129</v>
      </c>
      <c r="C13" s="6" t="s">
        <v>130</v>
      </c>
      <c r="D13" s="21">
        <v>13.9</v>
      </c>
      <c r="E13" s="7">
        <f t="shared" si="0"/>
        <v>493</v>
      </c>
      <c r="F13" s="3">
        <v>1.45</v>
      </c>
      <c r="G13" s="24">
        <f t="shared" si="1"/>
        <v>352</v>
      </c>
      <c r="H13" s="3">
        <v>7.96</v>
      </c>
      <c r="I13" s="24">
        <f t="shared" si="2"/>
        <v>364</v>
      </c>
      <c r="J13" s="3">
        <v>5.21</v>
      </c>
      <c r="K13" s="24">
        <f t="shared" si="3"/>
        <v>423</v>
      </c>
      <c r="L13" s="8">
        <v>2</v>
      </c>
      <c r="M13" s="21">
        <v>23.9</v>
      </c>
      <c r="N13" s="7">
        <f t="shared" si="4"/>
        <v>399</v>
      </c>
      <c r="O13" s="9"/>
      <c r="P13" s="10">
        <f t="shared" si="5"/>
        <v>2031</v>
      </c>
      <c r="Q13" s="50"/>
      <c r="R13" s="50"/>
      <c r="S13" s="6" t="str">
        <f t="shared" si="6"/>
        <v>Tom Derry</v>
      </c>
      <c r="T13" s="115">
        <f t="shared" si="7"/>
        <v>5</v>
      </c>
    </row>
    <row r="14" spans="1:20" ht="12.75">
      <c r="A14" s="6">
        <v>6</v>
      </c>
      <c r="B14" s="6" t="s">
        <v>272</v>
      </c>
      <c r="C14" s="6">
        <v>389</v>
      </c>
      <c r="D14" s="21">
        <v>13.4</v>
      </c>
      <c r="E14" s="7">
        <f t="shared" si="0"/>
        <v>539</v>
      </c>
      <c r="F14" s="3">
        <v>1.63</v>
      </c>
      <c r="G14" s="24">
        <f t="shared" si="1"/>
        <v>488</v>
      </c>
      <c r="H14" s="3">
        <v>8.27</v>
      </c>
      <c r="I14" s="24">
        <f t="shared" si="2"/>
        <v>382</v>
      </c>
      <c r="J14" s="3">
        <v>4.29</v>
      </c>
      <c r="K14" s="24">
        <f t="shared" si="3"/>
        <v>254</v>
      </c>
      <c r="L14" s="8">
        <v>2</v>
      </c>
      <c r="M14" s="21">
        <v>31</v>
      </c>
      <c r="N14" s="7">
        <f t="shared" si="4"/>
        <v>310</v>
      </c>
      <c r="O14" s="9"/>
      <c r="P14" s="10">
        <f t="shared" si="5"/>
        <v>1973</v>
      </c>
      <c r="Q14" s="50"/>
      <c r="R14" s="50"/>
      <c r="S14" s="6" t="str">
        <f t="shared" si="6"/>
        <v>Remerio Stewart</v>
      </c>
      <c r="T14" s="115">
        <f t="shared" si="7"/>
        <v>6</v>
      </c>
    </row>
    <row r="15" spans="1:20" ht="12.75">
      <c r="A15" s="12">
        <v>7</v>
      </c>
      <c r="B15" s="6" t="s">
        <v>190</v>
      </c>
      <c r="C15" s="6" t="s">
        <v>191</v>
      </c>
      <c r="D15" s="21">
        <v>14</v>
      </c>
      <c r="E15" s="7">
        <f t="shared" si="0"/>
        <v>483</v>
      </c>
      <c r="F15" s="3">
        <v>1.55</v>
      </c>
      <c r="G15" s="24">
        <f t="shared" si="1"/>
        <v>426</v>
      </c>
      <c r="H15" s="3">
        <v>9.25</v>
      </c>
      <c r="I15" s="24">
        <f t="shared" si="2"/>
        <v>441</v>
      </c>
      <c r="J15" s="3">
        <v>5.52</v>
      </c>
      <c r="K15" s="24">
        <f t="shared" si="3"/>
        <v>485</v>
      </c>
      <c r="L15" s="8">
        <v>2</v>
      </c>
      <c r="M15" s="21">
        <v>50.5</v>
      </c>
      <c r="N15" s="7">
        <f t="shared" si="4"/>
        <v>121</v>
      </c>
      <c r="O15" s="9"/>
      <c r="P15" s="10">
        <f t="shared" si="5"/>
        <v>1956</v>
      </c>
      <c r="Q15" s="50"/>
      <c r="R15" s="50"/>
      <c r="S15" s="6" t="str">
        <f t="shared" si="6"/>
        <v>Jamie Robertson</v>
      </c>
      <c r="T15" s="115">
        <f t="shared" si="7"/>
        <v>7</v>
      </c>
    </row>
    <row r="16" spans="1:20" ht="12.75">
      <c r="A16" s="6">
        <v>8</v>
      </c>
      <c r="B16" s="6" t="s">
        <v>235</v>
      </c>
      <c r="C16" s="6" t="s">
        <v>236</v>
      </c>
      <c r="D16" s="21">
        <v>13.7</v>
      </c>
      <c r="E16" s="7">
        <f t="shared" si="0"/>
        <v>511</v>
      </c>
      <c r="F16" s="3">
        <v>1.48</v>
      </c>
      <c r="G16" s="24">
        <f t="shared" si="1"/>
        <v>374</v>
      </c>
      <c r="H16" s="3">
        <v>10.12</v>
      </c>
      <c r="I16" s="24">
        <f t="shared" si="2"/>
        <v>493</v>
      </c>
      <c r="J16" s="3">
        <v>4.81</v>
      </c>
      <c r="K16" s="24">
        <f t="shared" si="3"/>
        <v>346</v>
      </c>
      <c r="L16" s="8">
        <v>2</v>
      </c>
      <c r="M16" s="21">
        <v>51.5</v>
      </c>
      <c r="N16" s="7">
        <f t="shared" si="4"/>
        <v>114</v>
      </c>
      <c r="O16" s="9"/>
      <c r="P16" s="10">
        <f t="shared" si="5"/>
        <v>1838</v>
      </c>
      <c r="Q16" s="50"/>
      <c r="R16" s="50"/>
      <c r="S16" s="6" t="str">
        <f t="shared" si="6"/>
        <v>Kadeem Jarvis</v>
      </c>
      <c r="T16" s="115">
        <f t="shared" si="7"/>
        <v>8</v>
      </c>
    </row>
    <row r="17" spans="1:20" ht="12.75">
      <c r="A17" s="6">
        <v>9</v>
      </c>
      <c r="B17" s="6" t="s">
        <v>186</v>
      </c>
      <c r="C17" s="6" t="s">
        <v>187</v>
      </c>
      <c r="D17" s="21">
        <v>13.9</v>
      </c>
      <c r="E17" s="7">
        <f t="shared" si="0"/>
        <v>493</v>
      </c>
      <c r="F17" s="3">
        <v>1.5</v>
      </c>
      <c r="G17" s="24">
        <f t="shared" si="1"/>
        <v>389</v>
      </c>
      <c r="H17" s="3">
        <v>7.87</v>
      </c>
      <c r="I17" s="24">
        <f t="shared" si="2"/>
        <v>359</v>
      </c>
      <c r="J17" s="3">
        <v>4.47</v>
      </c>
      <c r="K17" s="24">
        <f t="shared" si="3"/>
        <v>285</v>
      </c>
      <c r="L17" s="8">
        <v>2</v>
      </c>
      <c r="M17" s="21">
        <v>32.3</v>
      </c>
      <c r="N17" s="7">
        <f t="shared" si="4"/>
        <v>295</v>
      </c>
      <c r="O17" s="9"/>
      <c r="P17" s="10">
        <f t="shared" si="5"/>
        <v>1821</v>
      </c>
      <c r="Q17" s="50"/>
      <c r="R17" s="50"/>
      <c r="S17" s="6" t="str">
        <f t="shared" si="6"/>
        <v>Benjamin Nkossi</v>
      </c>
      <c r="T17" s="115">
        <f t="shared" si="7"/>
        <v>9</v>
      </c>
    </row>
    <row r="18" spans="1:20" ht="12.75">
      <c r="A18" s="6">
        <v>10</v>
      </c>
      <c r="B18" s="6" t="s">
        <v>202</v>
      </c>
      <c r="C18" s="6" t="s">
        <v>203</v>
      </c>
      <c r="D18" s="21">
        <v>14.7</v>
      </c>
      <c r="E18" s="7">
        <f t="shared" si="0"/>
        <v>422</v>
      </c>
      <c r="F18" s="3">
        <v>1.36</v>
      </c>
      <c r="G18" s="24">
        <f t="shared" si="1"/>
        <v>290</v>
      </c>
      <c r="H18" s="3">
        <v>10.18</v>
      </c>
      <c r="I18" s="24">
        <f t="shared" si="2"/>
        <v>496</v>
      </c>
      <c r="J18" s="3">
        <v>5.16</v>
      </c>
      <c r="K18" s="24">
        <f t="shared" si="3"/>
        <v>413</v>
      </c>
      <c r="L18" s="8">
        <v>2</v>
      </c>
      <c r="M18" s="21">
        <v>45.8</v>
      </c>
      <c r="N18" s="7">
        <f t="shared" si="4"/>
        <v>159</v>
      </c>
      <c r="O18" s="9"/>
      <c r="P18" s="10">
        <f t="shared" si="5"/>
        <v>1780</v>
      </c>
      <c r="Q18" s="50"/>
      <c r="R18" s="50"/>
      <c r="S18" s="6" t="str">
        <f t="shared" si="6"/>
        <v>Ibrahim Abdul-Karim</v>
      </c>
      <c r="T18" s="115">
        <f t="shared" si="7"/>
        <v>10</v>
      </c>
    </row>
    <row r="19" spans="1:20" ht="12.75">
      <c r="A19" s="6">
        <v>11</v>
      </c>
      <c r="B19" s="6" t="s">
        <v>271</v>
      </c>
      <c r="C19" s="6" t="s">
        <v>208</v>
      </c>
      <c r="D19" s="21">
        <v>14.2</v>
      </c>
      <c r="E19" s="7">
        <f t="shared" si="0"/>
        <v>465</v>
      </c>
      <c r="F19" s="3">
        <v>1.54</v>
      </c>
      <c r="G19" s="24">
        <f t="shared" si="1"/>
        <v>419</v>
      </c>
      <c r="H19" s="3">
        <v>7.54</v>
      </c>
      <c r="I19" s="24">
        <f t="shared" si="2"/>
        <v>339</v>
      </c>
      <c r="J19" s="3">
        <v>4.65</v>
      </c>
      <c r="K19" s="24">
        <f t="shared" si="3"/>
        <v>317</v>
      </c>
      <c r="L19" s="8">
        <v>2</v>
      </c>
      <c r="M19" s="21">
        <v>40.8</v>
      </c>
      <c r="N19" s="7">
        <f t="shared" si="4"/>
        <v>205</v>
      </c>
      <c r="O19" s="9"/>
      <c r="P19" s="10">
        <f t="shared" si="5"/>
        <v>1745</v>
      </c>
      <c r="Q19" s="50"/>
      <c r="R19" s="50"/>
      <c r="S19" s="6" t="str">
        <f aca="true" t="shared" si="8" ref="S19:S58">B19</f>
        <v>Dan Whitlan</v>
      </c>
      <c r="T19" s="115">
        <f aca="true" t="shared" si="9" ref="T19:T38">A19</f>
        <v>11</v>
      </c>
    </row>
    <row r="20" spans="1:20" ht="12.75">
      <c r="A20" s="6">
        <v>12</v>
      </c>
      <c r="B20" s="6" t="s">
        <v>174</v>
      </c>
      <c r="C20" s="6" t="s">
        <v>175</v>
      </c>
      <c r="D20" s="21">
        <v>14.1</v>
      </c>
      <c r="E20" s="7">
        <f t="shared" si="0"/>
        <v>474</v>
      </c>
      <c r="F20" s="3">
        <v>1.45</v>
      </c>
      <c r="G20" s="24">
        <f t="shared" si="1"/>
        <v>352</v>
      </c>
      <c r="H20" s="3">
        <v>7.17</v>
      </c>
      <c r="I20" s="24">
        <f t="shared" si="2"/>
        <v>317</v>
      </c>
      <c r="J20" s="3">
        <v>5.06</v>
      </c>
      <c r="K20" s="24">
        <f t="shared" si="3"/>
        <v>394</v>
      </c>
      <c r="L20" s="8">
        <v>2</v>
      </c>
      <c r="M20" s="21">
        <v>42.7</v>
      </c>
      <c r="N20" s="7">
        <f t="shared" si="4"/>
        <v>187</v>
      </c>
      <c r="O20" s="9"/>
      <c r="P20" s="10">
        <f t="shared" si="5"/>
        <v>1724</v>
      </c>
      <c r="Q20" s="50"/>
      <c r="R20" s="50"/>
      <c r="S20" s="6" t="str">
        <f t="shared" si="8"/>
        <v>Yanick Mungu</v>
      </c>
      <c r="T20" s="115">
        <f t="shared" si="9"/>
        <v>12</v>
      </c>
    </row>
    <row r="21" spans="1:20" ht="12.75">
      <c r="A21" s="6">
        <v>13</v>
      </c>
      <c r="B21" s="6" t="s">
        <v>227</v>
      </c>
      <c r="C21" s="6" t="s">
        <v>228</v>
      </c>
      <c r="D21" s="21">
        <v>14.4</v>
      </c>
      <c r="E21" s="7">
        <f t="shared" si="0"/>
        <v>448</v>
      </c>
      <c r="F21" s="3">
        <v>1.48</v>
      </c>
      <c r="G21" s="24">
        <f t="shared" si="1"/>
        <v>374</v>
      </c>
      <c r="H21" s="3">
        <v>8.82</v>
      </c>
      <c r="I21" s="24">
        <f t="shared" si="2"/>
        <v>415</v>
      </c>
      <c r="J21" s="3">
        <v>5.15</v>
      </c>
      <c r="K21" s="24">
        <f t="shared" si="3"/>
        <v>411</v>
      </c>
      <c r="L21" s="8">
        <v>2</v>
      </c>
      <c r="M21" s="21">
        <v>57.9</v>
      </c>
      <c r="N21" s="7">
        <f t="shared" si="4"/>
        <v>71</v>
      </c>
      <c r="O21" s="9"/>
      <c r="P21" s="10">
        <f t="shared" si="5"/>
        <v>1719</v>
      </c>
      <c r="Q21" s="50"/>
      <c r="R21" s="50"/>
      <c r="S21" s="6" t="str">
        <f t="shared" si="8"/>
        <v>Ackeem Durrant</v>
      </c>
      <c r="T21" s="115">
        <f t="shared" si="9"/>
        <v>13</v>
      </c>
    </row>
    <row r="22" spans="1:20" ht="12.75">
      <c r="A22" s="6">
        <v>14</v>
      </c>
      <c r="B22" s="6" t="s">
        <v>213</v>
      </c>
      <c r="C22" s="6" t="s">
        <v>214</v>
      </c>
      <c r="D22" s="21">
        <v>13.4</v>
      </c>
      <c r="E22" s="7">
        <f t="shared" si="0"/>
        <v>539</v>
      </c>
      <c r="F22" s="3">
        <v>1.36</v>
      </c>
      <c r="G22" s="24">
        <f t="shared" si="1"/>
        <v>290</v>
      </c>
      <c r="H22" s="3">
        <v>7.61</v>
      </c>
      <c r="I22" s="24">
        <f t="shared" si="2"/>
        <v>343</v>
      </c>
      <c r="J22" s="3">
        <v>4.47</v>
      </c>
      <c r="K22" s="24">
        <f t="shared" si="3"/>
        <v>285</v>
      </c>
      <c r="L22" s="8">
        <v>2</v>
      </c>
      <c r="M22" s="21">
        <v>35.6</v>
      </c>
      <c r="N22" s="7">
        <f t="shared" si="4"/>
        <v>258</v>
      </c>
      <c r="O22" s="9"/>
      <c r="P22" s="10">
        <f t="shared" si="5"/>
        <v>1715</v>
      </c>
      <c r="Q22" s="50"/>
      <c r="R22" s="50"/>
      <c r="S22" s="6" t="str">
        <f t="shared" si="8"/>
        <v>Matt Stone</v>
      </c>
      <c r="T22" s="115">
        <f t="shared" si="9"/>
        <v>14</v>
      </c>
    </row>
    <row r="23" spans="1:20" ht="12.75">
      <c r="A23" s="6">
        <v>15</v>
      </c>
      <c r="B23" s="6" t="s">
        <v>184</v>
      </c>
      <c r="C23" s="6" t="s">
        <v>185</v>
      </c>
      <c r="D23" s="21">
        <v>16.5</v>
      </c>
      <c r="E23" s="7">
        <f t="shared" si="0"/>
        <v>281</v>
      </c>
      <c r="F23" s="3">
        <v>1.5</v>
      </c>
      <c r="G23" s="24">
        <f t="shared" si="1"/>
        <v>389</v>
      </c>
      <c r="H23" s="3">
        <v>7.87</v>
      </c>
      <c r="I23" s="24">
        <f t="shared" si="2"/>
        <v>359</v>
      </c>
      <c r="J23" s="3">
        <v>5.33</v>
      </c>
      <c r="K23" s="24">
        <f t="shared" si="3"/>
        <v>447</v>
      </c>
      <c r="L23" s="8">
        <v>2</v>
      </c>
      <c r="M23" s="21">
        <v>41.5</v>
      </c>
      <c r="N23" s="7">
        <f t="shared" si="4"/>
        <v>198</v>
      </c>
      <c r="O23" s="9"/>
      <c r="P23" s="10">
        <f t="shared" si="5"/>
        <v>1674</v>
      </c>
      <c r="Q23" s="50"/>
      <c r="R23" s="50"/>
      <c r="S23" s="6" t="str">
        <f t="shared" si="8"/>
        <v>Harvey Bighamma</v>
      </c>
      <c r="T23" s="115">
        <f t="shared" si="9"/>
        <v>15</v>
      </c>
    </row>
    <row r="24" spans="1:20" ht="12.75">
      <c r="A24" s="6">
        <v>16</v>
      </c>
      <c r="B24" s="6" t="s">
        <v>192</v>
      </c>
      <c r="C24" s="6" t="s">
        <v>193</v>
      </c>
      <c r="D24" s="21">
        <v>13.8</v>
      </c>
      <c r="E24" s="7">
        <f t="shared" si="0"/>
        <v>502</v>
      </c>
      <c r="F24" s="3">
        <v>1.3</v>
      </c>
      <c r="G24" s="24">
        <f t="shared" si="1"/>
        <v>250</v>
      </c>
      <c r="H24" s="3">
        <v>7.51</v>
      </c>
      <c r="I24" s="24">
        <f t="shared" si="2"/>
        <v>337</v>
      </c>
      <c r="J24" s="3">
        <v>4.91</v>
      </c>
      <c r="K24" s="24">
        <f t="shared" si="3"/>
        <v>365</v>
      </c>
      <c r="L24" s="8">
        <v>2</v>
      </c>
      <c r="M24" s="21">
        <v>42</v>
      </c>
      <c r="N24" s="7">
        <f t="shared" si="4"/>
        <v>194</v>
      </c>
      <c r="O24" s="9"/>
      <c r="P24" s="10">
        <f t="shared" si="5"/>
        <v>1648</v>
      </c>
      <c r="Q24" s="50"/>
      <c r="R24" s="50"/>
      <c r="S24" s="6" t="str">
        <f t="shared" si="8"/>
        <v>Jordan Glaze</v>
      </c>
      <c r="T24" s="115">
        <f t="shared" si="9"/>
        <v>16</v>
      </c>
    </row>
    <row r="25" spans="1:20" ht="12.75">
      <c r="A25" s="6">
        <v>17</v>
      </c>
      <c r="B25" s="6" t="s">
        <v>206</v>
      </c>
      <c r="C25" s="6" t="s">
        <v>207</v>
      </c>
      <c r="D25" s="21">
        <v>13.4</v>
      </c>
      <c r="E25" s="7">
        <f t="shared" si="0"/>
        <v>539</v>
      </c>
      <c r="F25" s="3">
        <v>1.39</v>
      </c>
      <c r="G25" s="24">
        <f t="shared" si="1"/>
        <v>310</v>
      </c>
      <c r="H25" s="3">
        <v>8.03</v>
      </c>
      <c r="I25" s="24">
        <f t="shared" si="2"/>
        <v>368</v>
      </c>
      <c r="J25" s="3">
        <v>4.69</v>
      </c>
      <c r="K25" s="24">
        <f t="shared" si="3"/>
        <v>324</v>
      </c>
      <c r="L25" s="8">
        <v>3</v>
      </c>
      <c r="M25" s="21">
        <v>16.5</v>
      </c>
      <c r="N25" s="7">
        <f t="shared" si="4"/>
        <v>2</v>
      </c>
      <c r="O25" s="9"/>
      <c r="P25" s="10">
        <f t="shared" si="5"/>
        <v>1543</v>
      </c>
      <c r="Q25" s="50"/>
      <c r="R25" s="50"/>
      <c r="S25" s="6" t="str">
        <f t="shared" si="8"/>
        <v>Reece Young</v>
      </c>
      <c r="T25" s="115">
        <f t="shared" si="9"/>
        <v>17</v>
      </c>
    </row>
    <row r="26" spans="1:20" ht="12.75">
      <c r="A26" s="6">
        <v>18</v>
      </c>
      <c r="B26" s="6" t="s">
        <v>273</v>
      </c>
      <c r="C26" s="6">
        <v>390</v>
      </c>
      <c r="D26" s="21">
        <v>13.2</v>
      </c>
      <c r="E26" s="7">
        <f t="shared" si="0"/>
        <v>559</v>
      </c>
      <c r="F26" s="3">
        <v>1.36</v>
      </c>
      <c r="G26" s="24">
        <f t="shared" si="1"/>
        <v>290</v>
      </c>
      <c r="H26" s="3">
        <v>6.58</v>
      </c>
      <c r="I26" s="24">
        <f t="shared" si="2"/>
        <v>283</v>
      </c>
      <c r="J26" s="3">
        <v>4.52</v>
      </c>
      <c r="K26" s="24">
        <f t="shared" si="3"/>
        <v>294</v>
      </c>
      <c r="L26" s="8">
        <v>2</v>
      </c>
      <c r="M26" s="21">
        <v>53.5</v>
      </c>
      <c r="N26" s="7">
        <f t="shared" si="4"/>
        <v>99</v>
      </c>
      <c r="O26" s="9"/>
      <c r="P26" s="10">
        <f t="shared" si="5"/>
        <v>1525</v>
      </c>
      <c r="Q26" s="50"/>
      <c r="R26" s="50"/>
      <c r="S26" s="6" t="str">
        <f t="shared" si="8"/>
        <v>Daniel Chinsman</v>
      </c>
      <c r="T26" s="115">
        <f t="shared" si="9"/>
        <v>18</v>
      </c>
    </row>
    <row r="27" spans="1:20" ht="12.75">
      <c r="A27" s="6">
        <v>19</v>
      </c>
      <c r="B27" s="6" t="s">
        <v>182</v>
      </c>
      <c r="C27" s="6" t="s">
        <v>183</v>
      </c>
      <c r="D27" s="21">
        <v>17.7</v>
      </c>
      <c r="E27" s="7">
        <f t="shared" si="0"/>
        <v>201</v>
      </c>
      <c r="F27" s="3">
        <v>1.2</v>
      </c>
      <c r="G27" s="24">
        <f t="shared" si="1"/>
        <v>188</v>
      </c>
      <c r="H27" s="3">
        <v>8.24</v>
      </c>
      <c r="I27" s="24">
        <f t="shared" si="2"/>
        <v>381</v>
      </c>
      <c r="J27" s="3">
        <v>3.71</v>
      </c>
      <c r="K27" s="24">
        <f t="shared" si="3"/>
        <v>161</v>
      </c>
      <c r="L27" s="8">
        <v>2</v>
      </c>
      <c r="M27" s="21">
        <v>29.5</v>
      </c>
      <c r="N27" s="7">
        <f t="shared" si="4"/>
        <v>328</v>
      </c>
      <c r="O27" s="9"/>
      <c r="P27" s="10">
        <f t="shared" si="5"/>
        <v>1259</v>
      </c>
      <c r="Q27" s="50"/>
      <c r="R27" s="50"/>
      <c r="S27" s="6" t="str">
        <f t="shared" si="8"/>
        <v>Randall Nekadio</v>
      </c>
      <c r="T27" s="115">
        <f t="shared" si="9"/>
        <v>19</v>
      </c>
    </row>
    <row r="28" spans="1:20" ht="13.5" thickBot="1">
      <c r="A28" s="6">
        <v>20</v>
      </c>
      <c r="B28" s="6" t="s">
        <v>177</v>
      </c>
      <c r="C28" s="6" t="s">
        <v>178</v>
      </c>
      <c r="D28" s="21">
        <v>16.1</v>
      </c>
      <c r="E28" s="7">
        <f t="shared" si="0"/>
        <v>310</v>
      </c>
      <c r="F28" s="3">
        <v>1.35</v>
      </c>
      <c r="G28" s="24">
        <f t="shared" si="1"/>
        <v>283</v>
      </c>
      <c r="H28" s="3">
        <v>7.58</v>
      </c>
      <c r="I28" s="24">
        <f t="shared" si="2"/>
        <v>341</v>
      </c>
      <c r="J28" s="3">
        <v>4.37</v>
      </c>
      <c r="K28" s="24">
        <f t="shared" si="3"/>
        <v>267</v>
      </c>
      <c r="L28" s="8">
        <v>3</v>
      </c>
      <c r="M28" s="21">
        <v>3.7</v>
      </c>
      <c r="N28" s="7">
        <f t="shared" si="4"/>
        <v>40</v>
      </c>
      <c r="O28" s="13"/>
      <c r="P28" s="10">
        <f t="shared" si="5"/>
        <v>1241</v>
      </c>
      <c r="Q28" s="50"/>
      <c r="R28" s="50"/>
      <c r="S28" s="6" t="str">
        <f t="shared" si="8"/>
        <v>Jason Owusu</v>
      </c>
      <c r="T28" s="115">
        <f t="shared" si="9"/>
        <v>20</v>
      </c>
    </row>
    <row r="29" spans="1:20" ht="13.5" thickBot="1">
      <c r="A29" s="6">
        <v>21</v>
      </c>
      <c r="B29" s="6" t="s">
        <v>180</v>
      </c>
      <c r="C29" s="6" t="s">
        <v>181</v>
      </c>
      <c r="D29" s="21">
        <v>14</v>
      </c>
      <c r="E29" s="7">
        <f t="shared" si="0"/>
        <v>483</v>
      </c>
      <c r="F29" s="3">
        <v>1.25</v>
      </c>
      <c r="G29" s="24">
        <f t="shared" si="1"/>
        <v>218</v>
      </c>
      <c r="H29" s="3">
        <v>5.73</v>
      </c>
      <c r="I29" s="24">
        <f t="shared" si="2"/>
        <v>233</v>
      </c>
      <c r="J29" s="3">
        <v>4.27</v>
      </c>
      <c r="K29" s="24">
        <f t="shared" si="3"/>
        <v>250</v>
      </c>
      <c r="L29" s="8">
        <v>3</v>
      </c>
      <c r="M29" s="21">
        <v>2.7</v>
      </c>
      <c r="N29" s="7">
        <f t="shared" si="4"/>
        <v>45</v>
      </c>
      <c r="O29" s="13"/>
      <c r="P29" s="10">
        <f t="shared" si="5"/>
        <v>1229</v>
      </c>
      <c r="Q29" s="50"/>
      <c r="R29" s="50"/>
      <c r="S29" s="6" t="str">
        <f t="shared" si="8"/>
        <v>Amani Benjamin -Caprice</v>
      </c>
      <c r="T29" s="115">
        <f t="shared" si="9"/>
        <v>21</v>
      </c>
    </row>
    <row r="30" spans="1:20" ht="13.5" thickBot="1">
      <c r="A30" s="6">
        <v>22</v>
      </c>
      <c r="B30" s="6" t="s">
        <v>176</v>
      </c>
      <c r="C30" s="6" t="s">
        <v>179</v>
      </c>
      <c r="D30" s="21">
        <v>16</v>
      </c>
      <c r="E30" s="7">
        <f t="shared" si="0"/>
        <v>317</v>
      </c>
      <c r="F30" s="3">
        <v>0</v>
      </c>
      <c r="G30" s="24">
        <f t="shared" si="1"/>
        <v>0</v>
      </c>
      <c r="H30" s="3">
        <v>6.44</v>
      </c>
      <c r="I30" s="24">
        <f t="shared" si="2"/>
        <v>274</v>
      </c>
      <c r="J30" s="3">
        <v>4.88</v>
      </c>
      <c r="K30" s="24">
        <f t="shared" si="3"/>
        <v>360</v>
      </c>
      <c r="L30" s="8">
        <v>2</v>
      </c>
      <c r="M30" s="21">
        <v>34.7</v>
      </c>
      <c r="N30" s="7">
        <f t="shared" si="4"/>
        <v>268</v>
      </c>
      <c r="O30" s="13"/>
      <c r="P30" s="10">
        <f t="shared" si="5"/>
        <v>1219</v>
      </c>
      <c r="Q30" s="50"/>
      <c r="R30" s="50"/>
      <c r="S30" s="6" t="str">
        <f t="shared" si="8"/>
        <v>Bobson Bawling</v>
      </c>
      <c r="T30" s="115">
        <f t="shared" si="9"/>
        <v>22</v>
      </c>
    </row>
    <row r="31" spans="1:20" ht="13.5" thickBot="1">
      <c r="A31" s="6">
        <v>23</v>
      </c>
      <c r="B31" s="6" t="s">
        <v>200</v>
      </c>
      <c r="C31" s="6" t="s">
        <v>201</v>
      </c>
      <c r="D31" s="21">
        <v>15</v>
      </c>
      <c r="E31" s="7">
        <f t="shared" si="0"/>
        <v>396</v>
      </c>
      <c r="F31" s="3">
        <v>0</v>
      </c>
      <c r="G31" s="24">
        <f t="shared" si="1"/>
        <v>0</v>
      </c>
      <c r="H31" s="3">
        <v>6.79</v>
      </c>
      <c r="I31" s="24">
        <f t="shared" si="2"/>
        <v>295</v>
      </c>
      <c r="J31" s="3">
        <v>4.69</v>
      </c>
      <c r="K31" s="24">
        <f t="shared" si="3"/>
        <v>324</v>
      </c>
      <c r="L31" s="8">
        <v>2</v>
      </c>
      <c r="M31" s="21">
        <v>53.9</v>
      </c>
      <c r="N31" s="7">
        <f t="shared" si="4"/>
        <v>96</v>
      </c>
      <c r="O31" s="13"/>
      <c r="P31" s="10">
        <f t="shared" si="5"/>
        <v>1111</v>
      </c>
      <c r="Q31" s="50"/>
      <c r="R31" s="50"/>
      <c r="S31" s="6" t="str">
        <f t="shared" si="8"/>
        <v>Morgan Okhiria</v>
      </c>
      <c r="T31" s="115">
        <f t="shared" si="9"/>
        <v>23</v>
      </c>
    </row>
    <row r="32" spans="1:20" ht="13.5" thickBot="1">
      <c r="A32" s="6">
        <v>24</v>
      </c>
      <c r="B32" s="6" t="s">
        <v>237</v>
      </c>
      <c r="C32" s="6" t="s">
        <v>238</v>
      </c>
      <c r="D32" s="21">
        <v>16.9</v>
      </c>
      <c r="E32" s="7">
        <f t="shared" si="0"/>
        <v>253</v>
      </c>
      <c r="F32" s="3">
        <v>0</v>
      </c>
      <c r="G32" s="24">
        <f t="shared" si="1"/>
        <v>0</v>
      </c>
      <c r="H32" s="3">
        <v>7.6</v>
      </c>
      <c r="I32" s="24">
        <f t="shared" si="2"/>
        <v>343</v>
      </c>
      <c r="J32" s="3">
        <v>4.09</v>
      </c>
      <c r="K32" s="24">
        <f t="shared" si="3"/>
        <v>220</v>
      </c>
      <c r="L32" s="8">
        <v>2</v>
      </c>
      <c r="M32" s="21">
        <v>44.1</v>
      </c>
      <c r="N32" s="7">
        <f t="shared" si="4"/>
        <v>174</v>
      </c>
      <c r="O32" s="13"/>
      <c r="P32" s="10">
        <f t="shared" si="5"/>
        <v>990</v>
      </c>
      <c r="Q32" s="50"/>
      <c r="R32" s="50"/>
      <c r="S32" s="6" t="str">
        <f t="shared" si="8"/>
        <v>Krishawn Aiken</v>
      </c>
      <c r="T32" s="115">
        <f t="shared" si="9"/>
        <v>24</v>
      </c>
    </row>
    <row r="33" spans="1:20" ht="13.5" thickBot="1">
      <c r="A33" s="6">
        <v>24</v>
      </c>
      <c r="B33" s="6" t="s">
        <v>229</v>
      </c>
      <c r="C33" s="6" t="s">
        <v>230</v>
      </c>
      <c r="D33" s="21">
        <v>0</v>
      </c>
      <c r="E33" s="7">
        <f t="shared" si="0"/>
        <v>0</v>
      </c>
      <c r="F33" s="3">
        <v>1.36</v>
      </c>
      <c r="G33" s="24">
        <f t="shared" si="1"/>
        <v>290</v>
      </c>
      <c r="H33" s="3">
        <v>7.95</v>
      </c>
      <c r="I33" s="24">
        <f t="shared" si="2"/>
        <v>363</v>
      </c>
      <c r="J33" s="3">
        <v>4.41</v>
      </c>
      <c r="K33" s="24">
        <f t="shared" si="3"/>
        <v>274</v>
      </c>
      <c r="L33" s="8">
        <v>2</v>
      </c>
      <c r="M33" s="21">
        <v>59.5</v>
      </c>
      <c r="N33" s="7">
        <f t="shared" si="4"/>
        <v>61</v>
      </c>
      <c r="O33" s="13"/>
      <c r="P33" s="10">
        <f t="shared" si="5"/>
        <v>988</v>
      </c>
      <c r="Q33" s="50"/>
      <c r="R33" s="50"/>
      <c r="S33" s="6" t="str">
        <f t="shared" si="8"/>
        <v>Peter Adegoke</v>
      </c>
      <c r="T33" s="115">
        <f t="shared" si="9"/>
        <v>24</v>
      </c>
    </row>
    <row r="34" spans="1:20" ht="13.5" thickBot="1">
      <c r="A34" s="6">
        <v>25</v>
      </c>
      <c r="B34" s="6" t="s">
        <v>204</v>
      </c>
      <c r="C34" s="6" t="s">
        <v>205</v>
      </c>
      <c r="D34" s="21">
        <v>17.3</v>
      </c>
      <c r="E34" s="7">
        <f t="shared" si="0"/>
        <v>226</v>
      </c>
      <c r="F34" s="3">
        <v>0</v>
      </c>
      <c r="G34" s="24">
        <f t="shared" si="1"/>
        <v>0</v>
      </c>
      <c r="H34" s="3">
        <v>6.82</v>
      </c>
      <c r="I34" s="24">
        <f t="shared" si="2"/>
        <v>297</v>
      </c>
      <c r="J34" s="3">
        <v>4.2</v>
      </c>
      <c r="K34" s="24">
        <f t="shared" si="3"/>
        <v>239</v>
      </c>
      <c r="L34" s="8">
        <v>2</v>
      </c>
      <c r="M34" s="21">
        <v>54.6</v>
      </c>
      <c r="N34" s="7">
        <f t="shared" si="4"/>
        <v>92</v>
      </c>
      <c r="O34" s="13"/>
      <c r="P34" s="10">
        <f t="shared" si="5"/>
        <v>854</v>
      </c>
      <c r="Q34" s="50"/>
      <c r="R34" s="50"/>
      <c r="S34" s="6" t="str">
        <f t="shared" si="8"/>
        <v>Jonathan Reaple</v>
      </c>
      <c r="T34" s="115">
        <f t="shared" si="9"/>
        <v>25</v>
      </c>
    </row>
    <row r="35" spans="1:20" ht="13.5" thickBot="1">
      <c r="A35" s="6">
        <v>26</v>
      </c>
      <c r="B35" s="6" t="s">
        <v>188</v>
      </c>
      <c r="C35" s="6" t="s">
        <v>189</v>
      </c>
      <c r="D35" s="21">
        <v>0</v>
      </c>
      <c r="E35" s="7">
        <f t="shared" si="0"/>
        <v>0</v>
      </c>
      <c r="F35" s="3">
        <v>0</v>
      </c>
      <c r="G35" s="24">
        <f t="shared" si="1"/>
        <v>0</v>
      </c>
      <c r="H35" s="3">
        <v>0</v>
      </c>
      <c r="I35" s="24">
        <f t="shared" si="2"/>
        <v>0</v>
      </c>
      <c r="J35" s="3">
        <v>0</v>
      </c>
      <c r="K35" s="24">
        <f t="shared" si="3"/>
        <v>0</v>
      </c>
      <c r="L35" s="8">
        <v>0</v>
      </c>
      <c r="M35" s="21">
        <v>0</v>
      </c>
      <c r="N35" s="7">
        <f t="shared" si="4"/>
        <v>0</v>
      </c>
      <c r="O35" s="13"/>
      <c r="P35" s="10">
        <f t="shared" si="5"/>
        <v>0</v>
      </c>
      <c r="Q35" s="50"/>
      <c r="R35" s="50"/>
      <c r="S35" s="6" t="str">
        <f t="shared" si="8"/>
        <v>Adam Forrester</v>
      </c>
      <c r="T35" s="115">
        <f t="shared" si="9"/>
        <v>26</v>
      </c>
    </row>
    <row r="36" spans="1:20" ht="13.5" thickBot="1">
      <c r="A36" s="6">
        <v>27</v>
      </c>
      <c r="B36" s="6" t="s">
        <v>209</v>
      </c>
      <c r="C36" s="6" t="s">
        <v>210</v>
      </c>
      <c r="D36" s="21">
        <v>0</v>
      </c>
      <c r="E36" s="7">
        <f t="shared" si="0"/>
        <v>0</v>
      </c>
      <c r="F36" s="3">
        <v>0</v>
      </c>
      <c r="G36" s="24">
        <f t="shared" si="1"/>
        <v>0</v>
      </c>
      <c r="H36" s="3">
        <v>0</v>
      </c>
      <c r="I36" s="24">
        <f t="shared" si="2"/>
        <v>0</v>
      </c>
      <c r="J36" s="3">
        <v>0</v>
      </c>
      <c r="K36" s="24">
        <f t="shared" si="3"/>
        <v>0</v>
      </c>
      <c r="L36" s="8">
        <v>0</v>
      </c>
      <c r="M36" s="21">
        <v>0</v>
      </c>
      <c r="N36" s="7">
        <f t="shared" si="4"/>
        <v>0</v>
      </c>
      <c r="O36" s="13"/>
      <c r="P36" s="10">
        <f t="shared" si="5"/>
        <v>0</v>
      </c>
      <c r="Q36" s="50"/>
      <c r="R36" s="50"/>
      <c r="S36" s="6" t="str">
        <f t="shared" si="8"/>
        <v>Baba Ajisebutu</v>
      </c>
      <c r="T36" s="115">
        <f t="shared" si="9"/>
        <v>27</v>
      </c>
    </row>
    <row r="37" spans="1:20" ht="13.5" thickBot="1">
      <c r="A37" s="6">
        <v>28</v>
      </c>
      <c r="B37" s="6" t="s">
        <v>211</v>
      </c>
      <c r="C37" s="6" t="s">
        <v>212</v>
      </c>
      <c r="D37" s="21">
        <v>0</v>
      </c>
      <c r="E37" s="7">
        <f t="shared" si="0"/>
        <v>0</v>
      </c>
      <c r="F37" s="3">
        <v>0</v>
      </c>
      <c r="G37" s="24">
        <f t="shared" si="1"/>
        <v>0</v>
      </c>
      <c r="H37" s="3">
        <v>0</v>
      </c>
      <c r="I37" s="24">
        <f t="shared" si="2"/>
        <v>0</v>
      </c>
      <c r="J37" s="3">
        <v>0</v>
      </c>
      <c r="K37" s="24">
        <f t="shared" si="3"/>
        <v>0</v>
      </c>
      <c r="L37" s="8">
        <v>0</v>
      </c>
      <c r="M37" s="21">
        <v>0</v>
      </c>
      <c r="N37" s="7">
        <f t="shared" si="4"/>
        <v>0</v>
      </c>
      <c r="O37" s="13"/>
      <c r="P37" s="10">
        <f t="shared" si="5"/>
        <v>0</v>
      </c>
      <c r="Q37" s="50"/>
      <c r="R37" s="50"/>
      <c r="S37" s="6" t="str">
        <f t="shared" si="8"/>
        <v>Nick Galitzine</v>
      </c>
      <c r="T37" s="115">
        <f t="shared" si="9"/>
        <v>28</v>
      </c>
    </row>
    <row r="38" spans="1:20" ht="13.5" thickBot="1">
      <c r="A38" s="6">
        <v>29</v>
      </c>
      <c r="B38" s="6" t="s">
        <v>215</v>
      </c>
      <c r="C38" s="6" t="s">
        <v>216</v>
      </c>
      <c r="D38" s="21">
        <v>0</v>
      </c>
      <c r="E38" s="7">
        <f t="shared" si="0"/>
        <v>0</v>
      </c>
      <c r="F38" s="3">
        <v>0</v>
      </c>
      <c r="G38" s="24">
        <f t="shared" si="1"/>
        <v>0</v>
      </c>
      <c r="H38" s="3">
        <v>0</v>
      </c>
      <c r="I38" s="24">
        <f t="shared" si="2"/>
        <v>0</v>
      </c>
      <c r="J38" s="3">
        <v>0</v>
      </c>
      <c r="K38" s="24">
        <f t="shared" si="3"/>
        <v>0</v>
      </c>
      <c r="L38" s="8">
        <v>0</v>
      </c>
      <c r="M38" s="21">
        <v>0</v>
      </c>
      <c r="N38" s="7">
        <f t="shared" si="4"/>
        <v>0</v>
      </c>
      <c r="O38" s="13"/>
      <c r="P38" s="10">
        <f t="shared" si="5"/>
        <v>0</v>
      </c>
      <c r="Q38" s="50"/>
      <c r="R38" s="50"/>
      <c r="S38" s="6" t="str">
        <f t="shared" si="8"/>
        <v>Johnnie Grigg</v>
      </c>
      <c r="T38" s="115">
        <f t="shared" si="9"/>
        <v>29</v>
      </c>
    </row>
    <row r="39" spans="1:20" ht="13.5" thickBot="1">
      <c r="A39" s="6"/>
      <c r="B39" s="6" t="s">
        <v>45</v>
      </c>
      <c r="C39" s="6"/>
      <c r="D39" s="21">
        <v>0</v>
      </c>
      <c r="E39" s="7">
        <f aca="true" t="shared" si="10" ref="E39:E58">IF(D39=0,0,TRUNC(7.399*((23.76-D39)^1.835)))</f>
        <v>0</v>
      </c>
      <c r="F39" s="3">
        <v>0</v>
      </c>
      <c r="G39" s="24">
        <f aca="true" t="shared" si="11" ref="G39:G58">IF(F39=0,0,TRUNC(0.8465*(((F39*100)-75)^1.42)))</f>
        <v>0</v>
      </c>
      <c r="H39" s="3">
        <v>0</v>
      </c>
      <c r="I39" s="24">
        <f aca="true" t="shared" si="12" ref="I39:I58">IF(H39=0,0,TRUNC(51.39*((H39-1.5)^1.05)))</f>
        <v>0</v>
      </c>
      <c r="J39" s="3">
        <v>0</v>
      </c>
      <c r="K39" s="24">
        <f aca="true" t="shared" si="13" ref="K39:K58">IF(J39=0,0,TRUNC(0.14354*(((J39*100)-220)^1.4)))</f>
        <v>0</v>
      </c>
      <c r="L39" s="8">
        <v>0</v>
      </c>
      <c r="M39" s="21">
        <v>0</v>
      </c>
      <c r="N39" s="7">
        <f aca="true" t="shared" si="14" ref="N39:N58">IF(L39+M39=0,0,TRUNC(0.232*((200-(L39*60+M39))^1.85)))</f>
        <v>0</v>
      </c>
      <c r="O39" s="13"/>
      <c r="P39" s="10">
        <f aca="true" t="shared" si="15" ref="P39:P58">SUM(E39,G39,I39,K39,N39)</f>
        <v>0</v>
      </c>
      <c r="Q39" s="50"/>
      <c r="R39" s="50"/>
      <c r="S39" s="6" t="str">
        <f t="shared" si="8"/>
        <v>Name 31</v>
      </c>
      <c r="T39" s="115"/>
    </row>
    <row r="40" spans="1:20" ht="13.5" thickBot="1">
      <c r="A40" s="6"/>
      <c r="B40" s="6" t="s">
        <v>46</v>
      </c>
      <c r="C40" s="6"/>
      <c r="D40" s="21">
        <v>0</v>
      </c>
      <c r="E40" s="7">
        <f t="shared" si="10"/>
        <v>0</v>
      </c>
      <c r="F40" s="3">
        <v>0</v>
      </c>
      <c r="G40" s="24">
        <f t="shared" si="11"/>
        <v>0</v>
      </c>
      <c r="H40" s="3">
        <v>0</v>
      </c>
      <c r="I40" s="24">
        <f t="shared" si="12"/>
        <v>0</v>
      </c>
      <c r="J40" s="3">
        <v>0</v>
      </c>
      <c r="K40" s="24">
        <f t="shared" si="13"/>
        <v>0</v>
      </c>
      <c r="L40" s="8">
        <v>0</v>
      </c>
      <c r="M40" s="21">
        <v>0</v>
      </c>
      <c r="N40" s="7">
        <f t="shared" si="14"/>
        <v>0</v>
      </c>
      <c r="O40" s="13"/>
      <c r="P40" s="10">
        <f t="shared" si="15"/>
        <v>0</v>
      </c>
      <c r="Q40" s="50"/>
      <c r="R40" s="50"/>
      <c r="S40" s="6" t="str">
        <f t="shared" si="8"/>
        <v>Name 32</v>
      </c>
      <c r="T40" s="115"/>
    </row>
    <row r="41" spans="1:20" ht="13.5" thickBot="1">
      <c r="A41" s="6"/>
      <c r="B41" s="6" t="s">
        <v>47</v>
      </c>
      <c r="C41" s="6"/>
      <c r="D41" s="21">
        <v>0</v>
      </c>
      <c r="E41" s="7">
        <f t="shared" si="10"/>
        <v>0</v>
      </c>
      <c r="F41" s="3">
        <v>0</v>
      </c>
      <c r="G41" s="24">
        <f t="shared" si="11"/>
        <v>0</v>
      </c>
      <c r="H41" s="3">
        <v>0</v>
      </c>
      <c r="I41" s="24">
        <f t="shared" si="12"/>
        <v>0</v>
      </c>
      <c r="J41" s="3">
        <v>0</v>
      </c>
      <c r="K41" s="24">
        <f t="shared" si="13"/>
        <v>0</v>
      </c>
      <c r="L41" s="8">
        <v>0</v>
      </c>
      <c r="M41" s="21">
        <v>0</v>
      </c>
      <c r="N41" s="7">
        <f t="shared" si="14"/>
        <v>0</v>
      </c>
      <c r="O41" s="13"/>
      <c r="P41" s="10">
        <f t="shared" si="15"/>
        <v>0</v>
      </c>
      <c r="Q41" s="50"/>
      <c r="R41" s="50"/>
      <c r="S41" s="6" t="str">
        <f t="shared" si="8"/>
        <v>Name 33</v>
      </c>
      <c r="T41" s="115"/>
    </row>
    <row r="42" spans="1:20" ht="13.5" thickBot="1">
      <c r="A42" s="6"/>
      <c r="B42" s="6" t="s">
        <v>48</v>
      </c>
      <c r="C42" s="6"/>
      <c r="D42" s="21">
        <v>0</v>
      </c>
      <c r="E42" s="7">
        <f t="shared" si="10"/>
        <v>0</v>
      </c>
      <c r="F42" s="3">
        <v>0</v>
      </c>
      <c r="G42" s="24">
        <f t="shared" si="11"/>
        <v>0</v>
      </c>
      <c r="H42" s="3">
        <v>0</v>
      </c>
      <c r="I42" s="24">
        <f t="shared" si="12"/>
        <v>0</v>
      </c>
      <c r="J42" s="3">
        <v>0</v>
      </c>
      <c r="K42" s="24">
        <f t="shared" si="13"/>
        <v>0</v>
      </c>
      <c r="L42" s="8">
        <v>0</v>
      </c>
      <c r="M42" s="21">
        <v>0</v>
      </c>
      <c r="N42" s="7">
        <f t="shared" si="14"/>
        <v>0</v>
      </c>
      <c r="O42" s="13"/>
      <c r="P42" s="10">
        <f t="shared" si="15"/>
        <v>0</v>
      </c>
      <c r="Q42" s="50"/>
      <c r="R42" s="50"/>
      <c r="S42" s="6" t="str">
        <f t="shared" si="8"/>
        <v>Name 34</v>
      </c>
      <c r="T42" s="115"/>
    </row>
    <row r="43" spans="1:20" ht="13.5" thickBot="1">
      <c r="A43" s="6"/>
      <c r="B43" s="6" t="s">
        <v>49</v>
      </c>
      <c r="C43" s="6"/>
      <c r="D43" s="21">
        <v>0</v>
      </c>
      <c r="E43" s="7">
        <f t="shared" si="10"/>
        <v>0</v>
      </c>
      <c r="F43" s="3">
        <v>0</v>
      </c>
      <c r="G43" s="24">
        <f t="shared" si="11"/>
        <v>0</v>
      </c>
      <c r="H43" s="3">
        <v>0</v>
      </c>
      <c r="I43" s="24">
        <f t="shared" si="12"/>
        <v>0</v>
      </c>
      <c r="J43" s="3">
        <v>0</v>
      </c>
      <c r="K43" s="24">
        <f t="shared" si="13"/>
        <v>0</v>
      </c>
      <c r="L43" s="8">
        <v>0</v>
      </c>
      <c r="M43" s="21">
        <v>0</v>
      </c>
      <c r="N43" s="7">
        <f t="shared" si="14"/>
        <v>0</v>
      </c>
      <c r="O43" s="13"/>
      <c r="P43" s="10">
        <f t="shared" si="15"/>
        <v>0</v>
      </c>
      <c r="Q43" s="50"/>
      <c r="R43" s="50"/>
      <c r="S43" s="6" t="str">
        <f t="shared" si="8"/>
        <v>Name 35</v>
      </c>
      <c r="T43" s="115"/>
    </row>
    <row r="44" spans="1:20" ht="13.5" thickBot="1">
      <c r="A44" s="6"/>
      <c r="B44" s="6" t="s">
        <v>50</v>
      </c>
      <c r="C44" s="6"/>
      <c r="D44" s="21">
        <v>0</v>
      </c>
      <c r="E44" s="7">
        <f t="shared" si="10"/>
        <v>0</v>
      </c>
      <c r="F44" s="3">
        <v>0</v>
      </c>
      <c r="G44" s="24">
        <f t="shared" si="11"/>
        <v>0</v>
      </c>
      <c r="H44" s="3">
        <v>0</v>
      </c>
      <c r="I44" s="24">
        <f t="shared" si="12"/>
        <v>0</v>
      </c>
      <c r="J44" s="3">
        <v>0</v>
      </c>
      <c r="K44" s="24">
        <f t="shared" si="13"/>
        <v>0</v>
      </c>
      <c r="L44" s="8">
        <v>0</v>
      </c>
      <c r="M44" s="21">
        <v>0</v>
      </c>
      <c r="N44" s="7">
        <f t="shared" si="14"/>
        <v>0</v>
      </c>
      <c r="O44" s="13"/>
      <c r="P44" s="10">
        <f t="shared" si="15"/>
        <v>0</v>
      </c>
      <c r="Q44" s="50"/>
      <c r="R44" s="50"/>
      <c r="S44" s="6" t="str">
        <f t="shared" si="8"/>
        <v>Name 36</v>
      </c>
      <c r="T44" s="115"/>
    </row>
    <row r="45" spans="1:20" ht="13.5" thickBot="1">
      <c r="A45" s="6"/>
      <c r="B45" s="6" t="s">
        <v>51</v>
      </c>
      <c r="C45" s="6"/>
      <c r="D45" s="21">
        <v>0</v>
      </c>
      <c r="E45" s="7">
        <f t="shared" si="10"/>
        <v>0</v>
      </c>
      <c r="F45" s="3">
        <v>0</v>
      </c>
      <c r="G45" s="24">
        <f t="shared" si="11"/>
        <v>0</v>
      </c>
      <c r="H45" s="3">
        <v>0</v>
      </c>
      <c r="I45" s="24">
        <f t="shared" si="12"/>
        <v>0</v>
      </c>
      <c r="J45" s="3">
        <v>0</v>
      </c>
      <c r="K45" s="24">
        <f t="shared" si="13"/>
        <v>0</v>
      </c>
      <c r="L45" s="8">
        <v>0</v>
      </c>
      <c r="M45" s="21">
        <v>0</v>
      </c>
      <c r="N45" s="7">
        <f t="shared" si="14"/>
        <v>0</v>
      </c>
      <c r="O45" s="13"/>
      <c r="P45" s="10">
        <f t="shared" si="15"/>
        <v>0</v>
      </c>
      <c r="Q45" s="50"/>
      <c r="R45" s="50"/>
      <c r="S45" s="6" t="str">
        <f t="shared" si="8"/>
        <v>Name 37</v>
      </c>
      <c r="T45" s="115"/>
    </row>
    <row r="46" spans="1:20" ht="13.5" thickBot="1">
      <c r="A46" s="6"/>
      <c r="B46" s="6" t="s">
        <v>52</v>
      </c>
      <c r="C46" s="6"/>
      <c r="D46" s="21">
        <v>0</v>
      </c>
      <c r="E46" s="7">
        <f t="shared" si="10"/>
        <v>0</v>
      </c>
      <c r="F46" s="3">
        <v>0</v>
      </c>
      <c r="G46" s="24">
        <f t="shared" si="11"/>
        <v>0</v>
      </c>
      <c r="H46" s="3">
        <v>0</v>
      </c>
      <c r="I46" s="24">
        <f t="shared" si="12"/>
        <v>0</v>
      </c>
      <c r="J46" s="3">
        <v>0</v>
      </c>
      <c r="K46" s="24">
        <f t="shared" si="13"/>
        <v>0</v>
      </c>
      <c r="L46" s="8">
        <v>0</v>
      </c>
      <c r="M46" s="21">
        <v>0</v>
      </c>
      <c r="N46" s="7">
        <f t="shared" si="14"/>
        <v>0</v>
      </c>
      <c r="O46" s="13"/>
      <c r="P46" s="10">
        <f t="shared" si="15"/>
        <v>0</v>
      </c>
      <c r="Q46" s="50"/>
      <c r="R46" s="50"/>
      <c r="S46" s="6" t="str">
        <f t="shared" si="8"/>
        <v>Name 38</v>
      </c>
      <c r="T46" s="115"/>
    </row>
    <row r="47" spans="1:20" ht="13.5" thickBot="1">
      <c r="A47" s="6"/>
      <c r="B47" s="6" t="s">
        <v>53</v>
      </c>
      <c r="C47" s="6"/>
      <c r="D47" s="21">
        <v>0</v>
      </c>
      <c r="E47" s="7">
        <f t="shared" si="10"/>
        <v>0</v>
      </c>
      <c r="F47" s="3">
        <v>0</v>
      </c>
      <c r="G47" s="24">
        <f t="shared" si="11"/>
        <v>0</v>
      </c>
      <c r="H47" s="3">
        <v>0</v>
      </c>
      <c r="I47" s="24">
        <f t="shared" si="12"/>
        <v>0</v>
      </c>
      <c r="J47" s="3">
        <v>0</v>
      </c>
      <c r="K47" s="24">
        <f t="shared" si="13"/>
        <v>0</v>
      </c>
      <c r="L47" s="8">
        <v>0</v>
      </c>
      <c r="M47" s="21">
        <v>0</v>
      </c>
      <c r="N47" s="7">
        <f t="shared" si="14"/>
        <v>0</v>
      </c>
      <c r="O47" s="13"/>
      <c r="P47" s="10">
        <f t="shared" si="15"/>
        <v>0</v>
      </c>
      <c r="Q47" s="50"/>
      <c r="R47" s="50"/>
      <c r="S47" s="6" t="str">
        <f t="shared" si="8"/>
        <v>Name 39</v>
      </c>
      <c r="T47" s="115"/>
    </row>
    <row r="48" spans="1:20" ht="13.5" thickBot="1">
      <c r="A48" s="6"/>
      <c r="B48" s="6" t="s">
        <v>54</v>
      </c>
      <c r="C48" s="6"/>
      <c r="D48" s="21">
        <v>0</v>
      </c>
      <c r="E48" s="7">
        <f t="shared" si="10"/>
        <v>0</v>
      </c>
      <c r="F48" s="3">
        <v>0</v>
      </c>
      <c r="G48" s="24">
        <f t="shared" si="11"/>
        <v>0</v>
      </c>
      <c r="H48" s="3">
        <v>0</v>
      </c>
      <c r="I48" s="24">
        <f t="shared" si="12"/>
        <v>0</v>
      </c>
      <c r="J48" s="3">
        <v>0</v>
      </c>
      <c r="K48" s="24">
        <f t="shared" si="13"/>
        <v>0</v>
      </c>
      <c r="L48" s="8">
        <v>0</v>
      </c>
      <c r="M48" s="21">
        <v>0</v>
      </c>
      <c r="N48" s="7">
        <f t="shared" si="14"/>
        <v>0</v>
      </c>
      <c r="O48" s="13"/>
      <c r="P48" s="10">
        <f t="shared" si="15"/>
        <v>0</v>
      </c>
      <c r="Q48" s="50"/>
      <c r="R48" s="50"/>
      <c r="S48" s="6" t="str">
        <f t="shared" si="8"/>
        <v>Name 40</v>
      </c>
      <c r="T48" s="115"/>
    </row>
    <row r="49" spans="1:20" ht="13.5" thickBot="1">
      <c r="A49" s="6"/>
      <c r="B49" s="6" t="s">
        <v>55</v>
      </c>
      <c r="C49" s="6"/>
      <c r="D49" s="21">
        <v>0</v>
      </c>
      <c r="E49" s="7">
        <f t="shared" si="10"/>
        <v>0</v>
      </c>
      <c r="F49" s="3">
        <v>0</v>
      </c>
      <c r="G49" s="24">
        <f t="shared" si="11"/>
        <v>0</v>
      </c>
      <c r="H49" s="3">
        <v>0</v>
      </c>
      <c r="I49" s="24">
        <f t="shared" si="12"/>
        <v>0</v>
      </c>
      <c r="J49" s="3">
        <v>0</v>
      </c>
      <c r="K49" s="24">
        <f t="shared" si="13"/>
        <v>0</v>
      </c>
      <c r="L49" s="8">
        <v>0</v>
      </c>
      <c r="M49" s="21">
        <v>0</v>
      </c>
      <c r="N49" s="7">
        <f t="shared" si="14"/>
        <v>0</v>
      </c>
      <c r="O49" s="13"/>
      <c r="P49" s="10">
        <f t="shared" si="15"/>
        <v>0</v>
      </c>
      <c r="Q49" s="50"/>
      <c r="R49" s="50"/>
      <c r="S49" s="6" t="str">
        <f t="shared" si="8"/>
        <v>Name 41</v>
      </c>
      <c r="T49" s="115"/>
    </row>
    <row r="50" spans="1:20" ht="13.5" thickBot="1">
      <c r="A50" s="6"/>
      <c r="B50" s="6" t="s">
        <v>56</v>
      </c>
      <c r="C50" s="6"/>
      <c r="D50" s="21">
        <v>0</v>
      </c>
      <c r="E50" s="7">
        <f t="shared" si="10"/>
        <v>0</v>
      </c>
      <c r="F50" s="3">
        <v>0</v>
      </c>
      <c r="G50" s="24">
        <f t="shared" si="11"/>
        <v>0</v>
      </c>
      <c r="H50" s="3">
        <v>0</v>
      </c>
      <c r="I50" s="24">
        <f t="shared" si="12"/>
        <v>0</v>
      </c>
      <c r="J50" s="3">
        <v>0</v>
      </c>
      <c r="K50" s="24">
        <f t="shared" si="13"/>
        <v>0</v>
      </c>
      <c r="L50" s="8">
        <v>0</v>
      </c>
      <c r="M50" s="21">
        <v>0</v>
      </c>
      <c r="N50" s="7">
        <f t="shared" si="14"/>
        <v>0</v>
      </c>
      <c r="O50" s="13"/>
      <c r="P50" s="10">
        <f t="shared" si="15"/>
        <v>0</v>
      </c>
      <c r="Q50" s="50"/>
      <c r="R50" s="50"/>
      <c r="S50" s="6" t="str">
        <f t="shared" si="8"/>
        <v>Name 42</v>
      </c>
      <c r="T50" s="115"/>
    </row>
    <row r="51" spans="1:20" ht="13.5" thickBot="1">
      <c r="A51" s="6"/>
      <c r="B51" s="6" t="s">
        <v>57</v>
      </c>
      <c r="C51" s="6"/>
      <c r="D51" s="21">
        <v>0</v>
      </c>
      <c r="E51" s="7">
        <f t="shared" si="10"/>
        <v>0</v>
      </c>
      <c r="F51" s="3">
        <v>0</v>
      </c>
      <c r="G51" s="24">
        <f t="shared" si="11"/>
        <v>0</v>
      </c>
      <c r="H51" s="3">
        <v>0</v>
      </c>
      <c r="I51" s="24">
        <f t="shared" si="12"/>
        <v>0</v>
      </c>
      <c r="J51" s="3">
        <v>0</v>
      </c>
      <c r="K51" s="24">
        <f t="shared" si="13"/>
        <v>0</v>
      </c>
      <c r="L51" s="8">
        <v>0</v>
      </c>
      <c r="M51" s="21">
        <v>0</v>
      </c>
      <c r="N51" s="7">
        <f t="shared" si="14"/>
        <v>0</v>
      </c>
      <c r="O51" s="13"/>
      <c r="P51" s="10">
        <f t="shared" si="15"/>
        <v>0</v>
      </c>
      <c r="Q51" s="50"/>
      <c r="R51" s="50"/>
      <c r="S51" s="6" t="str">
        <f t="shared" si="8"/>
        <v>Name 43</v>
      </c>
      <c r="T51" s="115"/>
    </row>
    <row r="52" spans="1:20" ht="13.5" thickBot="1">
      <c r="A52" s="6"/>
      <c r="B52" s="6" t="s">
        <v>58</v>
      </c>
      <c r="C52" s="6"/>
      <c r="D52" s="21">
        <v>0</v>
      </c>
      <c r="E52" s="7">
        <f t="shared" si="10"/>
        <v>0</v>
      </c>
      <c r="F52" s="3">
        <v>0</v>
      </c>
      <c r="G52" s="24">
        <f t="shared" si="11"/>
        <v>0</v>
      </c>
      <c r="H52" s="3">
        <v>0</v>
      </c>
      <c r="I52" s="24">
        <f t="shared" si="12"/>
        <v>0</v>
      </c>
      <c r="J52" s="3">
        <v>0</v>
      </c>
      <c r="K52" s="24">
        <f t="shared" si="13"/>
        <v>0</v>
      </c>
      <c r="L52" s="8">
        <v>0</v>
      </c>
      <c r="M52" s="21">
        <v>0</v>
      </c>
      <c r="N52" s="7">
        <f t="shared" si="14"/>
        <v>0</v>
      </c>
      <c r="O52" s="13"/>
      <c r="P52" s="10">
        <f t="shared" si="15"/>
        <v>0</v>
      </c>
      <c r="Q52" s="50"/>
      <c r="R52" s="50"/>
      <c r="S52" s="6" t="str">
        <f t="shared" si="8"/>
        <v>Name 44</v>
      </c>
      <c r="T52" s="115"/>
    </row>
    <row r="53" spans="1:20" ht="13.5" thickBot="1">
      <c r="A53" s="6"/>
      <c r="B53" s="6" t="s">
        <v>59</v>
      </c>
      <c r="C53" s="6"/>
      <c r="D53" s="21">
        <v>0</v>
      </c>
      <c r="E53" s="7">
        <f t="shared" si="10"/>
        <v>0</v>
      </c>
      <c r="F53" s="3">
        <v>0</v>
      </c>
      <c r="G53" s="24">
        <f t="shared" si="11"/>
        <v>0</v>
      </c>
      <c r="H53" s="3">
        <v>0</v>
      </c>
      <c r="I53" s="24">
        <f t="shared" si="12"/>
        <v>0</v>
      </c>
      <c r="J53" s="3">
        <v>0</v>
      </c>
      <c r="K53" s="24">
        <f t="shared" si="13"/>
        <v>0</v>
      </c>
      <c r="L53" s="8">
        <v>0</v>
      </c>
      <c r="M53" s="21">
        <v>0</v>
      </c>
      <c r="N53" s="7">
        <f t="shared" si="14"/>
        <v>0</v>
      </c>
      <c r="O53" s="13"/>
      <c r="P53" s="10">
        <f t="shared" si="15"/>
        <v>0</v>
      </c>
      <c r="Q53" s="50"/>
      <c r="R53" s="50"/>
      <c r="S53" s="6" t="str">
        <f t="shared" si="8"/>
        <v>Name 45</v>
      </c>
      <c r="T53" s="115"/>
    </row>
    <row r="54" spans="1:20" ht="13.5" thickBot="1">
      <c r="A54" s="6"/>
      <c r="B54" s="6" t="s">
        <v>60</v>
      </c>
      <c r="C54" s="6"/>
      <c r="D54" s="21">
        <v>0</v>
      </c>
      <c r="E54" s="7">
        <f t="shared" si="10"/>
        <v>0</v>
      </c>
      <c r="F54" s="3">
        <v>0</v>
      </c>
      <c r="G54" s="24">
        <f t="shared" si="11"/>
        <v>0</v>
      </c>
      <c r="H54" s="3">
        <v>0</v>
      </c>
      <c r="I54" s="24">
        <f t="shared" si="12"/>
        <v>0</v>
      </c>
      <c r="J54" s="3">
        <v>0</v>
      </c>
      <c r="K54" s="24">
        <f t="shared" si="13"/>
        <v>0</v>
      </c>
      <c r="L54" s="8">
        <v>0</v>
      </c>
      <c r="M54" s="21">
        <v>0</v>
      </c>
      <c r="N54" s="7">
        <f t="shared" si="14"/>
        <v>0</v>
      </c>
      <c r="O54" s="13"/>
      <c r="P54" s="10">
        <f t="shared" si="15"/>
        <v>0</v>
      </c>
      <c r="Q54" s="50"/>
      <c r="R54" s="50"/>
      <c r="S54" s="6" t="str">
        <f t="shared" si="8"/>
        <v>Name 46</v>
      </c>
      <c r="T54" s="115"/>
    </row>
    <row r="55" spans="1:20" ht="13.5" thickBot="1">
      <c r="A55" s="6"/>
      <c r="B55" s="6" t="s">
        <v>61</v>
      </c>
      <c r="C55" s="6"/>
      <c r="D55" s="21">
        <v>0</v>
      </c>
      <c r="E55" s="7">
        <f t="shared" si="10"/>
        <v>0</v>
      </c>
      <c r="F55" s="3">
        <v>0</v>
      </c>
      <c r="G55" s="24">
        <f t="shared" si="11"/>
        <v>0</v>
      </c>
      <c r="H55" s="3">
        <v>0</v>
      </c>
      <c r="I55" s="24">
        <f t="shared" si="12"/>
        <v>0</v>
      </c>
      <c r="J55" s="3">
        <v>0</v>
      </c>
      <c r="K55" s="24">
        <f t="shared" si="13"/>
        <v>0</v>
      </c>
      <c r="L55" s="8">
        <v>0</v>
      </c>
      <c r="M55" s="21">
        <v>0</v>
      </c>
      <c r="N55" s="7">
        <f t="shared" si="14"/>
        <v>0</v>
      </c>
      <c r="O55" s="13"/>
      <c r="P55" s="10">
        <f t="shared" si="15"/>
        <v>0</v>
      </c>
      <c r="Q55" s="50"/>
      <c r="R55" s="50"/>
      <c r="S55" s="6" t="str">
        <f t="shared" si="8"/>
        <v>Name 47</v>
      </c>
      <c r="T55" s="115"/>
    </row>
    <row r="56" spans="1:20" ht="13.5" thickBot="1">
      <c r="A56" s="6"/>
      <c r="B56" s="6" t="s">
        <v>62</v>
      </c>
      <c r="C56" s="6"/>
      <c r="D56" s="21">
        <v>0</v>
      </c>
      <c r="E56" s="7">
        <f t="shared" si="10"/>
        <v>0</v>
      </c>
      <c r="F56" s="3">
        <v>0</v>
      </c>
      <c r="G56" s="24">
        <f t="shared" si="11"/>
        <v>0</v>
      </c>
      <c r="H56" s="3">
        <v>0</v>
      </c>
      <c r="I56" s="24">
        <f t="shared" si="12"/>
        <v>0</v>
      </c>
      <c r="J56" s="3">
        <v>0</v>
      </c>
      <c r="K56" s="24">
        <f t="shared" si="13"/>
        <v>0</v>
      </c>
      <c r="L56" s="8">
        <v>0</v>
      </c>
      <c r="M56" s="21">
        <v>0</v>
      </c>
      <c r="N56" s="7">
        <f t="shared" si="14"/>
        <v>0</v>
      </c>
      <c r="O56" s="13"/>
      <c r="P56" s="10">
        <f t="shared" si="15"/>
        <v>0</v>
      </c>
      <c r="Q56" s="50"/>
      <c r="R56" s="50"/>
      <c r="S56" s="6" t="str">
        <f t="shared" si="8"/>
        <v>Name 48</v>
      </c>
      <c r="T56" s="115"/>
    </row>
    <row r="57" spans="1:20" ht="13.5" thickBot="1">
      <c r="A57" s="6"/>
      <c r="B57" s="6" t="s">
        <v>63</v>
      </c>
      <c r="C57" s="6"/>
      <c r="D57" s="21">
        <v>0</v>
      </c>
      <c r="E57" s="7">
        <f t="shared" si="10"/>
        <v>0</v>
      </c>
      <c r="F57" s="3">
        <v>0</v>
      </c>
      <c r="G57" s="24">
        <f t="shared" si="11"/>
        <v>0</v>
      </c>
      <c r="H57" s="3">
        <v>0</v>
      </c>
      <c r="I57" s="24">
        <f t="shared" si="12"/>
        <v>0</v>
      </c>
      <c r="J57" s="3">
        <v>0</v>
      </c>
      <c r="K57" s="24">
        <f t="shared" si="13"/>
        <v>0</v>
      </c>
      <c r="L57" s="8">
        <v>0</v>
      </c>
      <c r="M57" s="21">
        <v>0</v>
      </c>
      <c r="N57" s="7">
        <f t="shared" si="14"/>
        <v>0</v>
      </c>
      <c r="O57" s="13"/>
      <c r="P57" s="10">
        <f t="shared" si="15"/>
        <v>0</v>
      </c>
      <c r="Q57" s="50"/>
      <c r="R57" s="50"/>
      <c r="S57" s="6" t="str">
        <f t="shared" si="8"/>
        <v>Name 49</v>
      </c>
      <c r="T57" s="115"/>
    </row>
    <row r="58" spans="1:20" ht="13.5" thickBot="1">
      <c r="A58" s="6"/>
      <c r="B58" s="6" t="s">
        <v>64</v>
      </c>
      <c r="C58" s="6"/>
      <c r="D58" s="21">
        <v>0</v>
      </c>
      <c r="E58" s="7">
        <f t="shared" si="10"/>
        <v>0</v>
      </c>
      <c r="F58" s="3">
        <v>0</v>
      </c>
      <c r="G58" s="24">
        <f t="shared" si="11"/>
        <v>0</v>
      </c>
      <c r="H58" s="3">
        <v>0</v>
      </c>
      <c r="I58" s="24">
        <f t="shared" si="12"/>
        <v>0</v>
      </c>
      <c r="J58" s="3">
        <v>0</v>
      </c>
      <c r="K58" s="24">
        <f t="shared" si="13"/>
        <v>0</v>
      </c>
      <c r="L58" s="8">
        <v>0</v>
      </c>
      <c r="M58" s="21">
        <v>0</v>
      </c>
      <c r="N58" s="7">
        <f t="shared" si="14"/>
        <v>0</v>
      </c>
      <c r="O58" s="13"/>
      <c r="P58" s="10">
        <f t="shared" si="15"/>
        <v>0</v>
      </c>
      <c r="Q58" s="50"/>
      <c r="R58" s="50"/>
      <c r="S58" s="6" t="str">
        <f t="shared" si="8"/>
        <v>Name 50</v>
      </c>
      <c r="T58" s="115"/>
    </row>
  </sheetData>
  <sheetProtection/>
  <printOptions/>
  <pageMargins left="0.75" right="0.75" top="1" bottom="1" header="0.5" footer="0.5"/>
  <pageSetup fitToHeight="7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75" zoomScaleNormal="75" workbookViewId="0" topLeftCell="A1">
      <selection activeCell="M13" sqref="M13"/>
    </sheetView>
  </sheetViews>
  <sheetFormatPr defaultColWidth="9.140625" defaultRowHeight="12.75"/>
  <cols>
    <col min="1" max="1" width="3.57421875" style="0" customWidth="1"/>
    <col min="2" max="2" width="29.140625" style="1" customWidth="1"/>
    <col min="3" max="3" width="29.7109375" style="1" bestFit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7" width="5.140625" style="4" customWidth="1"/>
    <col min="18" max="18" width="23.00390625" style="5" bestFit="1" customWidth="1"/>
  </cols>
  <sheetData>
    <row r="2" spans="2:18" s="104" customFormat="1" ht="18">
      <c r="B2" s="96" t="s">
        <v>67</v>
      </c>
      <c r="C2" s="96"/>
      <c r="D2" s="97"/>
      <c r="E2" s="98"/>
      <c r="F2" s="99"/>
      <c r="G2" s="98"/>
      <c r="H2" s="99"/>
      <c r="I2" s="98"/>
      <c r="J2" s="99"/>
      <c r="K2" s="98"/>
      <c r="L2" s="98"/>
      <c r="M2" s="97"/>
      <c r="N2" s="100"/>
      <c r="O2" s="101"/>
      <c r="P2" s="102"/>
      <c r="Q2" s="102"/>
      <c r="R2" s="103"/>
    </row>
    <row r="3" spans="1:18" ht="13.5" thickBot="1">
      <c r="A3" s="118"/>
      <c r="B3" s="6"/>
      <c r="C3" s="6"/>
      <c r="D3" s="119" t="s">
        <v>68</v>
      </c>
      <c r="E3" s="120"/>
      <c r="F3" s="121" t="s">
        <v>1</v>
      </c>
      <c r="G3" s="120"/>
      <c r="H3" s="121" t="s">
        <v>2</v>
      </c>
      <c r="I3" s="120"/>
      <c r="J3" s="121" t="s">
        <v>3</v>
      </c>
      <c r="K3" s="120"/>
      <c r="L3" s="122" t="s">
        <v>34</v>
      </c>
      <c r="M3" s="119"/>
      <c r="N3" s="123"/>
      <c r="O3" s="124"/>
      <c r="P3" s="125" t="s">
        <v>5</v>
      </c>
      <c r="Q3" s="126"/>
      <c r="R3" s="118"/>
    </row>
    <row r="4" spans="1:18" ht="12.75">
      <c r="A4" s="127"/>
      <c r="B4" s="128" t="s">
        <v>118</v>
      </c>
      <c r="C4" s="128"/>
      <c r="D4" s="129" t="s">
        <v>6</v>
      </c>
      <c r="E4" s="130"/>
      <c r="F4" s="131" t="s">
        <v>7</v>
      </c>
      <c r="G4" s="130"/>
      <c r="H4" s="131"/>
      <c r="I4" s="130"/>
      <c r="J4" s="131" t="s">
        <v>7</v>
      </c>
      <c r="K4" s="130"/>
      <c r="L4" s="132" t="s">
        <v>10</v>
      </c>
      <c r="M4" s="129" t="s">
        <v>66</v>
      </c>
      <c r="N4" s="133"/>
      <c r="O4" s="134"/>
      <c r="P4" s="135" t="s">
        <v>9</v>
      </c>
      <c r="Q4" s="136"/>
      <c r="R4" s="127"/>
    </row>
    <row r="5" spans="1:18" ht="12.75">
      <c r="A5" s="115">
        <v>1</v>
      </c>
      <c r="B5" s="6" t="s">
        <v>251</v>
      </c>
      <c r="C5" s="6" t="s">
        <v>252</v>
      </c>
      <c r="D5" s="21">
        <v>12.9</v>
      </c>
      <c r="E5" s="7">
        <f>IF(D5=0,0,VLOOKUP(D5,Tables!$D$3:$E$152,2,TRUE))</f>
        <v>578</v>
      </c>
      <c r="F5" s="3">
        <v>1.49</v>
      </c>
      <c r="G5" s="7">
        <f aca="true" t="shared" si="0" ref="G5:G28">IF(F5=0,0,TRUNC(1.84523*(((F5*100)-75)^1.348)))</f>
        <v>610</v>
      </c>
      <c r="H5" s="3">
        <v>7.04</v>
      </c>
      <c r="I5" s="7">
        <f aca="true" t="shared" si="1" ref="I5:I28">IF(H5=0,0,TRUNC(56.0211*((H5-1.5)^1.05)))</f>
        <v>338</v>
      </c>
      <c r="J5" s="3">
        <v>4.16</v>
      </c>
      <c r="K5" s="7">
        <f aca="true" t="shared" si="2" ref="K5:K28">IF(J5=0,0,TRUNC(0.188807*(((J5*100)-210)^1.41)))</f>
        <v>345</v>
      </c>
      <c r="L5" s="8">
        <v>3</v>
      </c>
      <c r="M5" s="21">
        <v>2.3</v>
      </c>
      <c r="N5" s="7">
        <f aca="true" t="shared" si="3" ref="N5:N28">IF(L5+M5=0,0,TRUNC(0.11193*((254-(L5*60+M5))^1.88)))</f>
        <v>344</v>
      </c>
      <c r="O5" s="137"/>
      <c r="P5" s="10">
        <f aca="true" t="shared" si="4" ref="P5:P28">SUM(E5,G5,I5,K5,N5)</f>
        <v>2215</v>
      </c>
      <c r="Q5" s="115"/>
      <c r="R5" s="11" t="str">
        <f aca="true" t="shared" si="5" ref="R5:R22">B5</f>
        <v>Kristiana Caka</v>
      </c>
    </row>
    <row r="6" spans="1:18" s="2" customFormat="1" ht="12.75">
      <c r="A6" s="115">
        <v>2</v>
      </c>
      <c r="B6" s="6" t="s">
        <v>145</v>
      </c>
      <c r="C6" s="6" t="s">
        <v>146</v>
      </c>
      <c r="D6" s="21">
        <v>14.8</v>
      </c>
      <c r="E6" s="7">
        <f>IF(D6=0,0,VLOOKUP(D6,Tables!$D$3:$E$152,2,TRUE))</f>
        <v>414</v>
      </c>
      <c r="F6" s="3">
        <v>1.51</v>
      </c>
      <c r="G6" s="7">
        <f t="shared" si="0"/>
        <v>632</v>
      </c>
      <c r="H6" s="3">
        <v>7.59</v>
      </c>
      <c r="I6" s="7">
        <f t="shared" si="1"/>
        <v>373</v>
      </c>
      <c r="J6" s="3">
        <v>4.2</v>
      </c>
      <c r="K6" s="7">
        <f t="shared" si="2"/>
        <v>355</v>
      </c>
      <c r="L6" s="8">
        <v>3</v>
      </c>
      <c r="M6" s="21">
        <v>6.4</v>
      </c>
      <c r="N6" s="7">
        <f t="shared" si="3"/>
        <v>308</v>
      </c>
      <c r="O6" s="137"/>
      <c r="P6" s="10">
        <f t="shared" si="4"/>
        <v>2082</v>
      </c>
      <c r="Q6" s="115"/>
      <c r="R6" s="11" t="str">
        <f t="shared" si="5"/>
        <v>Alice Harman</v>
      </c>
    </row>
    <row r="7" spans="1:18" s="2" customFormat="1" ht="12.75">
      <c r="A7" s="115">
        <v>3</v>
      </c>
      <c r="B7" s="6" t="s">
        <v>143</v>
      </c>
      <c r="C7" s="6" t="s">
        <v>144</v>
      </c>
      <c r="D7" s="21">
        <v>14</v>
      </c>
      <c r="E7" s="7">
        <f>IF(D7=0,0,VLOOKUP(D7,Tables!$D$3:$E$152,2,TRUE))</f>
        <v>480</v>
      </c>
      <c r="F7" s="3">
        <v>1.4</v>
      </c>
      <c r="G7" s="7">
        <f t="shared" si="0"/>
        <v>512</v>
      </c>
      <c r="H7" s="3">
        <v>8.48</v>
      </c>
      <c r="I7" s="7">
        <f t="shared" si="1"/>
        <v>430</v>
      </c>
      <c r="J7" s="3">
        <v>4.2</v>
      </c>
      <c r="K7" s="7">
        <f t="shared" si="2"/>
        <v>355</v>
      </c>
      <c r="L7" s="8">
        <v>3</v>
      </c>
      <c r="M7" s="21">
        <v>12.3</v>
      </c>
      <c r="N7" s="7">
        <f t="shared" si="3"/>
        <v>259</v>
      </c>
      <c r="O7" s="137"/>
      <c r="P7" s="10">
        <f t="shared" si="4"/>
        <v>2036</v>
      </c>
      <c r="Q7" s="115"/>
      <c r="R7" s="11" t="str">
        <f t="shared" si="5"/>
        <v>Deborah Kabahinda</v>
      </c>
    </row>
    <row r="8" spans="1:18" ht="12.75">
      <c r="A8" s="115">
        <v>4</v>
      </c>
      <c r="B8" s="6" t="s">
        <v>141</v>
      </c>
      <c r="C8" s="6" t="s">
        <v>142</v>
      </c>
      <c r="D8" s="21">
        <v>13.7</v>
      </c>
      <c r="E8" s="7">
        <f>IF(D8=0,0,VLOOKUP(D8,Tables!$D$3:$E$152,2,TRUE))</f>
        <v>502</v>
      </c>
      <c r="F8" s="3">
        <v>1.45</v>
      </c>
      <c r="G8" s="7">
        <f t="shared" si="0"/>
        <v>566</v>
      </c>
      <c r="H8" s="3">
        <v>6.7</v>
      </c>
      <c r="I8" s="7">
        <f t="shared" si="1"/>
        <v>316</v>
      </c>
      <c r="J8" s="3">
        <v>3.79</v>
      </c>
      <c r="K8" s="7">
        <f t="shared" si="2"/>
        <v>261</v>
      </c>
      <c r="L8" s="8">
        <v>3</v>
      </c>
      <c r="M8" s="21">
        <v>6.8</v>
      </c>
      <c r="N8" s="7">
        <f t="shared" si="3"/>
        <v>305</v>
      </c>
      <c r="O8" s="137"/>
      <c r="P8" s="10">
        <f t="shared" si="4"/>
        <v>1950</v>
      </c>
      <c r="Q8" s="115"/>
      <c r="R8" s="11" t="str">
        <f t="shared" si="5"/>
        <v>Ruth Onyekwe</v>
      </c>
    </row>
    <row r="9" spans="1:18" ht="12.75">
      <c r="A9" s="115">
        <v>5</v>
      </c>
      <c r="B9" s="6" t="s">
        <v>131</v>
      </c>
      <c r="C9" s="6" t="s">
        <v>132</v>
      </c>
      <c r="D9" s="21">
        <v>13.6</v>
      </c>
      <c r="E9" s="7">
        <f>IF(D9=0,0,VLOOKUP(D9,Tables!$D$3:$E$152,2,TRUE))</f>
        <v>511</v>
      </c>
      <c r="F9" s="3">
        <v>1.4</v>
      </c>
      <c r="G9" s="24">
        <f t="shared" si="0"/>
        <v>512</v>
      </c>
      <c r="H9" s="3">
        <v>6.7</v>
      </c>
      <c r="I9" s="24">
        <f t="shared" si="1"/>
        <v>316</v>
      </c>
      <c r="J9" s="3">
        <v>3.84</v>
      </c>
      <c r="K9" s="24">
        <f t="shared" si="2"/>
        <v>272</v>
      </c>
      <c r="L9" s="8">
        <v>3</v>
      </c>
      <c r="M9" s="21">
        <v>4.3</v>
      </c>
      <c r="N9" s="24">
        <f t="shared" si="3"/>
        <v>326</v>
      </c>
      <c r="O9" s="26"/>
      <c r="P9" s="30">
        <f t="shared" si="4"/>
        <v>1937</v>
      </c>
      <c r="Q9" s="115"/>
      <c r="R9" s="11" t="str">
        <f t="shared" si="5"/>
        <v>Freya Cooper</v>
      </c>
    </row>
    <row r="10" spans="1:18" ht="12.75">
      <c r="A10" s="115">
        <v>6</v>
      </c>
      <c r="B10" s="6" t="s">
        <v>257</v>
      </c>
      <c r="C10" s="6" t="s">
        <v>258</v>
      </c>
      <c r="D10" s="21">
        <v>14.5</v>
      </c>
      <c r="E10" s="7">
        <f>IF(D10=0,0,VLOOKUP(D10,Tables!$D$3:$E$152,2,TRUE))</f>
        <v>438</v>
      </c>
      <c r="F10" s="3">
        <v>1.31</v>
      </c>
      <c r="G10" s="7">
        <f t="shared" si="0"/>
        <v>419</v>
      </c>
      <c r="H10" s="3">
        <v>6.47</v>
      </c>
      <c r="I10" s="7">
        <f t="shared" si="1"/>
        <v>301</v>
      </c>
      <c r="J10" s="3">
        <v>3.79</v>
      </c>
      <c r="K10" s="7">
        <f t="shared" si="2"/>
        <v>261</v>
      </c>
      <c r="L10" s="8">
        <v>2</v>
      </c>
      <c r="M10" s="21">
        <v>51.2</v>
      </c>
      <c r="N10" s="24">
        <f t="shared" si="3"/>
        <v>451</v>
      </c>
      <c r="O10" s="9"/>
      <c r="P10" s="10">
        <f t="shared" si="4"/>
        <v>1870</v>
      </c>
      <c r="Q10" s="115"/>
      <c r="R10" s="11" t="str">
        <f t="shared" si="5"/>
        <v>Katie Hearsum</v>
      </c>
    </row>
    <row r="11" spans="1:18" ht="12.75">
      <c r="A11" s="115">
        <v>7</v>
      </c>
      <c r="B11" s="6" t="s">
        <v>245</v>
      </c>
      <c r="C11" s="6" t="s">
        <v>246</v>
      </c>
      <c r="D11" s="21">
        <v>14.1</v>
      </c>
      <c r="E11" s="7">
        <f>IF(D11=0,0,VLOOKUP(D11,Tables!$D$3:$E$152,2,TRUE))</f>
        <v>471</v>
      </c>
      <c r="F11" s="3">
        <v>1.34</v>
      </c>
      <c r="G11" s="7">
        <f t="shared" si="0"/>
        <v>449</v>
      </c>
      <c r="H11" s="3">
        <v>6.06</v>
      </c>
      <c r="I11" s="7">
        <f t="shared" si="1"/>
        <v>275</v>
      </c>
      <c r="J11" s="3">
        <v>3.9</v>
      </c>
      <c r="K11" s="7">
        <f t="shared" si="2"/>
        <v>285</v>
      </c>
      <c r="L11" s="8">
        <v>3</v>
      </c>
      <c r="M11" s="21">
        <v>7.1</v>
      </c>
      <c r="N11" s="24">
        <f t="shared" si="3"/>
        <v>302</v>
      </c>
      <c r="O11" s="9"/>
      <c r="P11" s="10">
        <f t="shared" si="4"/>
        <v>1782</v>
      </c>
      <c r="Q11" s="115"/>
      <c r="R11" s="11" t="str">
        <f t="shared" si="5"/>
        <v>Patricia Katula</v>
      </c>
    </row>
    <row r="12" spans="1:18" ht="12.75">
      <c r="A12" s="115">
        <v>8</v>
      </c>
      <c r="B12" s="6" t="s">
        <v>239</v>
      </c>
      <c r="C12" s="6" t="s">
        <v>240</v>
      </c>
      <c r="D12" s="21">
        <v>16.3</v>
      </c>
      <c r="E12" s="7">
        <f>IF(D12=0,0,VLOOKUP(D12,Tables!$D$3:$E$152,2,TRUE))</f>
        <v>307</v>
      </c>
      <c r="F12" s="3">
        <v>1.31</v>
      </c>
      <c r="G12" s="7">
        <f t="shared" si="0"/>
        <v>419</v>
      </c>
      <c r="H12" s="3">
        <v>6.57</v>
      </c>
      <c r="I12" s="7">
        <f t="shared" si="1"/>
        <v>308</v>
      </c>
      <c r="J12" s="3">
        <v>4.19</v>
      </c>
      <c r="K12" s="7">
        <f t="shared" si="2"/>
        <v>352</v>
      </c>
      <c r="L12" s="8">
        <v>2</v>
      </c>
      <c r="M12" s="21">
        <v>59.3</v>
      </c>
      <c r="N12" s="24">
        <f t="shared" si="3"/>
        <v>372</v>
      </c>
      <c r="O12" s="9"/>
      <c r="P12" s="10">
        <f t="shared" si="4"/>
        <v>1758</v>
      </c>
      <c r="Q12" s="115"/>
      <c r="R12" s="11" t="str">
        <f t="shared" si="5"/>
        <v>Annadale Anderson</v>
      </c>
    </row>
    <row r="13" spans="1:18" ht="12.75">
      <c r="A13" s="115">
        <v>9</v>
      </c>
      <c r="B13" s="6" t="s">
        <v>259</v>
      </c>
      <c r="C13" s="6" t="s">
        <v>260</v>
      </c>
      <c r="D13" s="21">
        <v>15.4</v>
      </c>
      <c r="E13" s="7">
        <f>IF(D13=0,0,VLOOKUP(D13,Tables!$D$3:$E$152,2,TRUE))</f>
        <v>369</v>
      </c>
      <c r="F13" s="3">
        <v>1.19</v>
      </c>
      <c r="G13" s="7">
        <f t="shared" si="0"/>
        <v>302</v>
      </c>
      <c r="H13" s="3">
        <v>5.2</v>
      </c>
      <c r="I13" s="7">
        <f t="shared" si="1"/>
        <v>221</v>
      </c>
      <c r="J13" s="3">
        <v>3.78</v>
      </c>
      <c r="K13" s="7">
        <f t="shared" si="2"/>
        <v>259</v>
      </c>
      <c r="L13" s="8">
        <v>2</v>
      </c>
      <c r="M13" s="21">
        <v>37.4</v>
      </c>
      <c r="N13" s="24">
        <f t="shared" si="3"/>
        <v>603</v>
      </c>
      <c r="O13" s="9"/>
      <c r="P13" s="10">
        <f t="shared" si="4"/>
        <v>1754</v>
      </c>
      <c r="Q13" s="115"/>
      <c r="R13" s="11" t="str">
        <f t="shared" si="5"/>
        <v>Louise Favre-Gilly</v>
      </c>
    </row>
    <row r="14" spans="1:18" ht="12.75">
      <c r="A14" s="115">
        <v>10</v>
      </c>
      <c r="B14" s="6" t="s">
        <v>253</v>
      </c>
      <c r="C14" s="6" t="s">
        <v>254</v>
      </c>
      <c r="D14" s="21">
        <v>16.2</v>
      </c>
      <c r="E14" s="7">
        <f>IF(D14=0,0,VLOOKUP(D14,Tables!$D$3:$E$152,2,TRUE))</f>
        <v>314</v>
      </c>
      <c r="F14" s="3">
        <v>1.31</v>
      </c>
      <c r="G14" s="7">
        <f t="shared" si="0"/>
        <v>419</v>
      </c>
      <c r="H14" s="3">
        <v>5.78</v>
      </c>
      <c r="I14" s="7">
        <f t="shared" si="1"/>
        <v>257</v>
      </c>
      <c r="J14" s="3">
        <v>3.46</v>
      </c>
      <c r="K14" s="7">
        <f t="shared" si="2"/>
        <v>192</v>
      </c>
      <c r="L14" s="8">
        <v>2</v>
      </c>
      <c r="M14" s="21">
        <v>43</v>
      </c>
      <c r="N14" s="24">
        <f t="shared" si="3"/>
        <v>539</v>
      </c>
      <c r="O14" s="9"/>
      <c r="P14" s="10">
        <f t="shared" si="4"/>
        <v>1721</v>
      </c>
      <c r="Q14" s="115"/>
      <c r="R14" s="11" t="str">
        <f t="shared" si="5"/>
        <v>Natasha Molson</v>
      </c>
    </row>
    <row r="15" spans="1:18" ht="12.75">
      <c r="A15" s="115">
        <v>11</v>
      </c>
      <c r="B15" s="6" t="s">
        <v>255</v>
      </c>
      <c r="C15" s="6" t="s">
        <v>256</v>
      </c>
      <c r="D15" s="21">
        <v>16.4</v>
      </c>
      <c r="E15" s="7">
        <f>IF(D15=0,0,VLOOKUP(D15,Tables!$D$3:$E$152,2,TRUE))</f>
        <v>301</v>
      </c>
      <c r="F15" s="3">
        <v>1.19</v>
      </c>
      <c r="G15" s="7">
        <f t="shared" si="0"/>
        <v>302</v>
      </c>
      <c r="H15" s="3">
        <v>5.22</v>
      </c>
      <c r="I15" s="7">
        <f t="shared" si="1"/>
        <v>222</v>
      </c>
      <c r="J15" s="3">
        <v>3.49</v>
      </c>
      <c r="K15" s="7">
        <f t="shared" si="2"/>
        <v>198</v>
      </c>
      <c r="L15" s="8">
        <v>2</v>
      </c>
      <c r="M15" s="21">
        <v>42</v>
      </c>
      <c r="N15" s="24">
        <f t="shared" si="3"/>
        <v>550</v>
      </c>
      <c r="O15" s="9"/>
      <c r="P15" s="10">
        <f t="shared" si="4"/>
        <v>1573</v>
      </c>
      <c r="Q15" s="115"/>
      <c r="R15" s="11" t="str">
        <f t="shared" si="5"/>
        <v>Lamorna Ash</v>
      </c>
    </row>
    <row r="16" spans="1:18" ht="12.75">
      <c r="A16" s="115">
        <v>12</v>
      </c>
      <c r="B16" s="6" t="s">
        <v>149</v>
      </c>
      <c r="C16" s="6" t="s">
        <v>150</v>
      </c>
      <c r="D16" s="21">
        <v>16.3</v>
      </c>
      <c r="E16" s="7">
        <f>IF(D16=0,0,VLOOKUP(D16,Tables!$D$3:$E$152,2,TRUE))</f>
        <v>307</v>
      </c>
      <c r="F16" s="3">
        <v>1.2</v>
      </c>
      <c r="G16" s="7">
        <f t="shared" si="0"/>
        <v>312</v>
      </c>
      <c r="H16" s="3">
        <v>4.89</v>
      </c>
      <c r="I16" s="7">
        <f t="shared" si="1"/>
        <v>201</v>
      </c>
      <c r="J16" s="3">
        <v>3.38</v>
      </c>
      <c r="K16" s="7">
        <f t="shared" si="2"/>
        <v>176</v>
      </c>
      <c r="L16" s="8">
        <v>2</v>
      </c>
      <c r="M16" s="21">
        <v>45.5</v>
      </c>
      <c r="N16" s="24">
        <f t="shared" si="3"/>
        <v>511</v>
      </c>
      <c r="O16" s="9"/>
      <c r="P16" s="10">
        <f t="shared" si="4"/>
        <v>1507</v>
      </c>
      <c r="Q16" s="115"/>
      <c r="R16" s="11" t="str">
        <f t="shared" si="5"/>
        <v>Isabelle Scott</v>
      </c>
    </row>
    <row r="17" spans="1:18" ht="12.75">
      <c r="A17" s="115">
        <v>13</v>
      </c>
      <c r="B17" s="6" t="s">
        <v>241</v>
      </c>
      <c r="C17" s="6" t="s">
        <v>242</v>
      </c>
      <c r="D17" s="21">
        <v>15.2</v>
      </c>
      <c r="E17" s="7">
        <f>IF(D17=0,0,VLOOKUP(D17,Tables!$D$3:$E$152,2,TRUE))</f>
        <v>384</v>
      </c>
      <c r="F17" s="3">
        <v>1.43</v>
      </c>
      <c r="G17" s="7">
        <f t="shared" si="0"/>
        <v>544</v>
      </c>
      <c r="H17" s="3">
        <v>6.31</v>
      </c>
      <c r="I17" s="7">
        <f t="shared" si="1"/>
        <v>291</v>
      </c>
      <c r="J17" s="3">
        <v>3.63</v>
      </c>
      <c r="K17" s="7">
        <f t="shared" si="2"/>
        <v>227</v>
      </c>
      <c r="L17" s="8">
        <v>3</v>
      </c>
      <c r="M17" s="21">
        <v>46.3</v>
      </c>
      <c r="N17" s="24">
        <f t="shared" si="3"/>
        <v>57</v>
      </c>
      <c r="O17" s="9"/>
      <c r="P17" s="10">
        <f t="shared" si="4"/>
        <v>1503</v>
      </c>
      <c r="Q17" s="115"/>
      <c r="R17" s="11" t="str">
        <f t="shared" si="5"/>
        <v>Georgina Appeagyei</v>
      </c>
    </row>
    <row r="18" spans="1:18" ht="12.75">
      <c r="A18" s="115">
        <v>14</v>
      </c>
      <c r="B18" s="6" t="s">
        <v>133</v>
      </c>
      <c r="C18" s="6" t="s">
        <v>134</v>
      </c>
      <c r="D18" s="21">
        <v>17.4</v>
      </c>
      <c r="E18" s="7">
        <f>IF(D18=0,0,VLOOKUP(D18,Tables!$D$3:$E$152,2,TRUE))</f>
        <v>240</v>
      </c>
      <c r="F18" s="3">
        <v>1.2</v>
      </c>
      <c r="G18" s="7">
        <f t="shared" si="0"/>
        <v>312</v>
      </c>
      <c r="H18" s="3">
        <v>5.8</v>
      </c>
      <c r="I18" s="7">
        <f t="shared" si="1"/>
        <v>259</v>
      </c>
      <c r="J18" s="3">
        <v>3.57</v>
      </c>
      <c r="K18" s="7">
        <f t="shared" si="2"/>
        <v>214</v>
      </c>
      <c r="L18" s="8">
        <v>2</v>
      </c>
      <c r="M18" s="21">
        <v>53.5</v>
      </c>
      <c r="N18" s="24">
        <f t="shared" si="3"/>
        <v>428</v>
      </c>
      <c r="O18" s="9"/>
      <c r="P18" s="10">
        <f t="shared" si="4"/>
        <v>1453</v>
      </c>
      <c r="Q18" s="115"/>
      <c r="R18" s="11" t="str">
        <f t="shared" si="5"/>
        <v>Clarissa Hjalmarsson</v>
      </c>
    </row>
    <row r="19" spans="1:18" ht="12.75">
      <c r="A19" s="115">
        <v>15</v>
      </c>
      <c r="B19" s="6" t="s">
        <v>164</v>
      </c>
      <c r="C19" s="6" t="s">
        <v>165</v>
      </c>
      <c r="D19" s="21">
        <v>14.7</v>
      </c>
      <c r="E19" s="7">
        <f>IF(D19=0,0,VLOOKUP(D19,Tables!$D$3:$E$152,2,TRUE))</f>
        <v>422</v>
      </c>
      <c r="F19" s="3">
        <v>1.25</v>
      </c>
      <c r="G19" s="7">
        <f t="shared" si="0"/>
        <v>359</v>
      </c>
      <c r="H19" s="3">
        <v>6.42</v>
      </c>
      <c r="I19" s="7">
        <f t="shared" si="1"/>
        <v>298</v>
      </c>
      <c r="J19" s="3">
        <v>4.1</v>
      </c>
      <c r="K19" s="7">
        <f t="shared" si="2"/>
        <v>331</v>
      </c>
      <c r="L19" s="8">
        <v>4</v>
      </c>
      <c r="M19" s="21">
        <v>0.4</v>
      </c>
      <c r="N19" s="24">
        <f t="shared" si="3"/>
        <v>15</v>
      </c>
      <c r="O19" s="9"/>
      <c r="P19" s="10">
        <f t="shared" si="4"/>
        <v>1425</v>
      </c>
      <c r="Q19" s="115"/>
      <c r="R19" s="11" t="str">
        <f t="shared" si="5"/>
        <v>Jadesola Orekoya</v>
      </c>
    </row>
    <row r="20" spans="1:18" ht="12.75">
      <c r="A20" s="115">
        <v>16</v>
      </c>
      <c r="B20" s="6" t="s">
        <v>160</v>
      </c>
      <c r="C20" s="6" t="s">
        <v>161</v>
      </c>
      <c r="D20" s="21">
        <v>16.7</v>
      </c>
      <c r="E20" s="7">
        <f>IF(D20=0,0,VLOOKUP(D20,Tables!$D$3:$E$152,2,TRUE))</f>
        <v>282</v>
      </c>
      <c r="F20" s="3">
        <v>1.35</v>
      </c>
      <c r="G20" s="7">
        <f t="shared" si="0"/>
        <v>460</v>
      </c>
      <c r="H20" s="3">
        <v>5.24</v>
      </c>
      <c r="I20" s="7">
        <f t="shared" si="1"/>
        <v>223</v>
      </c>
      <c r="J20" s="3">
        <v>3.41</v>
      </c>
      <c r="K20" s="7">
        <f t="shared" si="2"/>
        <v>182</v>
      </c>
      <c r="L20" s="8">
        <v>3</v>
      </c>
      <c r="M20" s="21">
        <v>17.5</v>
      </c>
      <c r="N20" s="24">
        <f t="shared" si="3"/>
        <v>220</v>
      </c>
      <c r="O20" s="9"/>
      <c r="P20" s="10">
        <f t="shared" si="4"/>
        <v>1367</v>
      </c>
      <c r="Q20" s="115"/>
      <c r="R20" s="11" t="str">
        <f t="shared" si="5"/>
        <v>Hayley St Ange</v>
      </c>
    </row>
    <row r="21" spans="1:18" ht="12.75">
      <c r="A21" s="115">
        <v>17</v>
      </c>
      <c r="B21" s="6" t="s">
        <v>162</v>
      </c>
      <c r="C21" s="6" t="s">
        <v>163</v>
      </c>
      <c r="D21" s="21">
        <v>17.3</v>
      </c>
      <c r="E21" s="7">
        <f>IF(D21=0,0,VLOOKUP(D21,Tables!$D$3:$E$152,2,TRUE))</f>
        <v>246</v>
      </c>
      <c r="F21" s="3">
        <v>1.3</v>
      </c>
      <c r="G21" s="7">
        <f t="shared" si="0"/>
        <v>409</v>
      </c>
      <c r="H21" s="3">
        <v>5.1</v>
      </c>
      <c r="I21" s="7">
        <f t="shared" si="1"/>
        <v>215</v>
      </c>
      <c r="J21" s="3">
        <v>2.94</v>
      </c>
      <c r="K21" s="7">
        <f t="shared" si="2"/>
        <v>97</v>
      </c>
      <c r="L21" s="8">
        <v>3</v>
      </c>
      <c r="M21" s="21">
        <v>16.6</v>
      </c>
      <c r="N21" s="24">
        <f t="shared" si="3"/>
        <v>226</v>
      </c>
      <c r="O21" s="9"/>
      <c r="P21" s="10">
        <f t="shared" si="4"/>
        <v>1193</v>
      </c>
      <c r="Q21" s="115"/>
      <c r="R21" s="11" t="str">
        <f t="shared" si="5"/>
        <v>Cora Wilshere- Bailey</v>
      </c>
    </row>
    <row r="22" spans="1:18" ht="12.75">
      <c r="A22" s="115">
        <v>18</v>
      </c>
      <c r="B22" s="6" t="s">
        <v>248</v>
      </c>
      <c r="C22" s="6" t="s">
        <v>250</v>
      </c>
      <c r="D22" s="21">
        <v>15.4</v>
      </c>
      <c r="E22" s="7">
        <f>IF(D22=0,0,VLOOKUP(D22,Tables!$D$3:$E$152,2,TRUE))</f>
        <v>369</v>
      </c>
      <c r="F22" s="3">
        <v>1.13</v>
      </c>
      <c r="G22" s="7">
        <f t="shared" si="0"/>
        <v>248</v>
      </c>
      <c r="H22" s="3">
        <v>6.51</v>
      </c>
      <c r="I22" s="7">
        <f t="shared" si="1"/>
        <v>304</v>
      </c>
      <c r="J22" s="3">
        <v>3.67</v>
      </c>
      <c r="K22" s="7">
        <f t="shared" si="2"/>
        <v>235</v>
      </c>
      <c r="L22" s="8">
        <v>3</v>
      </c>
      <c r="M22" s="21">
        <v>53.6</v>
      </c>
      <c r="N22" s="24">
        <f t="shared" si="3"/>
        <v>32</v>
      </c>
      <c r="O22" s="9"/>
      <c r="P22" s="10">
        <f t="shared" si="4"/>
        <v>1188</v>
      </c>
      <c r="Q22" s="115"/>
      <c r="R22" s="11" t="str">
        <f t="shared" si="5"/>
        <v>Petra Kuyembeh</v>
      </c>
    </row>
    <row r="23" spans="1:18" ht="12.75">
      <c r="A23" s="115">
        <v>19</v>
      </c>
      <c r="B23" s="6" t="s">
        <v>139</v>
      </c>
      <c r="C23" s="6" t="s">
        <v>140</v>
      </c>
      <c r="D23" s="21">
        <v>16.5</v>
      </c>
      <c r="E23" s="7">
        <f>IF(D23=0,0,VLOOKUP(D23,Tables!$D$3:$E$152,2,TRUE))</f>
        <v>294</v>
      </c>
      <c r="F23" s="3">
        <v>1.1</v>
      </c>
      <c r="G23" s="7">
        <f t="shared" si="0"/>
        <v>222</v>
      </c>
      <c r="H23" s="3">
        <v>5.7</v>
      </c>
      <c r="I23" s="7">
        <f t="shared" si="1"/>
        <v>252</v>
      </c>
      <c r="J23" s="3">
        <v>3.97</v>
      </c>
      <c r="K23" s="7">
        <f t="shared" si="2"/>
        <v>301</v>
      </c>
      <c r="L23" s="8">
        <v>3</v>
      </c>
      <c r="M23" s="21">
        <v>37</v>
      </c>
      <c r="N23" s="24">
        <f t="shared" si="3"/>
        <v>99</v>
      </c>
      <c r="O23" s="9"/>
      <c r="P23" s="10">
        <f t="shared" si="4"/>
        <v>1168</v>
      </c>
      <c r="Q23" s="115"/>
      <c r="R23" s="11" t="str">
        <f aca="true" t="shared" si="6" ref="R23:R38">B23</f>
        <v>Marielle Ntumba</v>
      </c>
    </row>
    <row r="24" spans="1:18" ht="12.75">
      <c r="A24" s="115">
        <v>20</v>
      </c>
      <c r="B24" s="6" t="s">
        <v>247</v>
      </c>
      <c r="C24" s="6" t="s">
        <v>249</v>
      </c>
      <c r="D24" s="21">
        <v>17.7</v>
      </c>
      <c r="E24" s="7">
        <f>IF(D24=0,0,VLOOKUP(D24,Tables!$D$3:$E$152,2,TRUE))</f>
        <v>223</v>
      </c>
      <c r="F24" s="3">
        <v>1.22</v>
      </c>
      <c r="G24" s="7">
        <f t="shared" si="0"/>
        <v>331</v>
      </c>
      <c r="H24" s="3">
        <v>6.64</v>
      </c>
      <c r="I24" s="7">
        <f t="shared" si="1"/>
        <v>312</v>
      </c>
      <c r="J24" s="3">
        <v>3.61</v>
      </c>
      <c r="K24" s="7">
        <f t="shared" si="2"/>
        <v>223</v>
      </c>
      <c r="L24" s="8">
        <v>3</v>
      </c>
      <c r="M24" s="21">
        <v>48.8</v>
      </c>
      <c r="N24" s="24">
        <f t="shared" si="3"/>
        <v>48</v>
      </c>
      <c r="O24" s="9"/>
      <c r="P24" s="10">
        <f t="shared" si="4"/>
        <v>1137</v>
      </c>
      <c r="Q24" s="115"/>
      <c r="R24" s="11" t="str">
        <f t="shared" si="6"/>
        <v>Tiwalade Oladipupo</v>
      </c>
    </row>
    <row r="25" spans="1:18" ht="12.75">
      <c r="A25" s="115">
        <v>21</v>
      </c>
      <c r="B25" s="6" t="s">
        <v>151</v>
      </c>
      <c r="C25" s="6" t="s">
        <v>152</v>
      </c>
      <c r="D25" s="21">
        <v>18.7</v>
      </c>
      <c r="E25" s="7">
        <f>IF(D25=0,0,VLOOKUP(D25,Tables!$D$3:$E$152,2,TRUE))</f>
        <v>170</v>
      </c>
      <c r="F25" s="3">
        <v>1.25</v>
      </c>
      <c r="G25" s="7">
        <f t="shared" si="0"/>
        <v>359</v>
      </c>
      <c r="H25" s="3">
        <v>4.86</v>
      </c>
      <c r="I25" s="7">
        <f t="shared" si="1"/>
        <v>199</v>
      </c>
      <c r="J25" s="3">
        <v>0</v>
      </c>
      <c r="K25" s="7">
        <f t="shared" si="2"/>
        <v>0</v>
      </c>
      <c r="L25" s="8">
        <v>2</v>
      </c>
      <c r="M25" s="21">
        <v>55.6</v>
      </c>
      <c r="N25" s="24">
        <f t="shared" si="3"/>
        <v>407</v>
      </c>
      <c r="O25" s="9"/>
      <c r="P25" s="10">
        <f t="shared" si="4"/>
        <v>1135</v>
      </c>
      <c r="Q25" s="115"/>
      <c r="R25" s="11" t="str">
        <f t="shared" si="6"/>
        <v>Kiki Karayiannis</v>
      </c>
    </row>
    <row r="26" spans="1:18" ht="12.75">
      <c r="A26" s="115">
        <v>22</v>
      </c>
      <c r="B26" s="6" t="s">
        <v>147</v>
      </c>
      <c r="C26" s="6" t="s">
        <v>148</v>
      </c>
      <c r="D26" s="21">
        <v>17.5</v>
      </c>
      <c r="E26" s="7">
        <f>IF(D26=0,0,VLOOKUP(D26,Tables!$D$3:$E$152,2,TRUE))</f>
        <v>234</v>
      </c>
      <c r="F26" s="3">
        <v>1.1</v>
      </c>
      <c r="G26" s="7">
        <f t="shared" si="0"/>
        <v>222</v>
      </c>
      <c r="H26" s="3">
        <v>6.08</v>
      </c>
      <c r="I26" s="7">
        <f t="shared" si="1"/>
        <v>276</v>
      </c>
      <c r="J26" s="3">
        <v>2.74</v>
      </c>
      <c r="K26" s="7">
        <f t="shared" si="2"/>
        <v>66</v>
      </c>
      <c r="L26" s="8">
        <v>3</v>
      </c>
      <c r="M26" s="21">
        <v>9.9</v>
      </c>
      <c r="N26" s="24">
        <f t="shared" si="3"/>
        <v>279</v>
      </c>
      <c r="O26" s="9"/>
      <c r="P26" s="10">
        <f t="shared" si="4"/>
        <v>1077</v>
      </c>
      <c r="Q26" s="115"/>
      <c r="R26" s="11" t="str">
        <f t="shared" si="6"/>
        <v>Sophie Behan</v>
      </c>
    </row>
    <row r="27" spans="1:18" ht="12.75">
      <c r="A27" s="115">
        <v>23</v>
      </c>
      <c r="B27" s="6" t="s">
        <v>158</v>
      </c>
      <c r="C27" s="6" t="s">
        <v>159</v>
      </c>
      <c r="D27" s="21">
        <v>16.7</v>
      </c>
      <c r="E27" s="7">
        <f>IF(D27=0,0,VLOOKUP(D27,Tables!$D$3:$E$152,2,TRUE))</f>
        <v>282</v>
      </c>
      <c r="F27" s="3">
        <v>0</v>
      </c>
      <c r="G27" s="7">
        <f t="shared" si="0"/>
        <v>0</v>
      </c>
      <c r="H27" s="3">
        <v>6.97</v>
      </c>
      <c r="I27" s="7">
        <f t="shared" si="1"/>
        <v>333</v>
      </c>
      <c r="J27" s="3">
        <v>3.34</v>
      </c>
      <c r="K27" s="7">
        <f t="shared" si="2"/>
        <v>168</v>
      </c>
      <c r="L27" s="8">
        <v>4</v>
      </c>
      <c r="M27" s="21">
        <v>4.8</v>
      </c>
      <c r="N27" s="24">
        <f t="shared" si="3"/>
        <v>7</v>
      </c>
      <c r="O27" s="9"/>
      <c r="P27" s="10">
        <f t="shared" si="4"/>
        <v>790</v>
      </c>
      <c r="Q27" s="115"/>
      <c r="R27" s="11" t="str">
        <f t="shared" si="6"/>
        <v>Anna Efah</v>
      </c>
    </row>
    <row r="28" spans="1:18" ht="13.5" thickBot="1">
      <c r="A28" s="115">
        <v>24</v>
      </c>
      <c r="B28" s="12" t="s">
        <v>243</v>
      </c>
      <c r="C28" s="12" t="s">
        <v>244</v>
      </c>
      <c r="D28" s="21">
        <v>17.5</v>
      </c>
      <c r="E28" s="7">
        <f>IF(D28=0,0,VLOOKUP(D28,Tables!$D$3:$E$152,2,TRUE))</f>
        <v>234</v>
      </c>
      <c r="F28" s="3">
        <v>0</v>
      </c>
      <c r="G28" s="7">
        <f t="shared" si="0"/>
        <v>0</v>
      </c>
      <c r="H28" s="3">
        <v>7.1</v>
      </c>
      <c r="I28" s="7">
        <f t="shared" si="1"/>
        <v>341</v>
      </c>
      <c r="J28" s="3">
        <v>3.56</v>
      </c>
      <c r="K28" s="7">
        <f t="shared" si="2"/>
        <v>212</v>
      </c>
      <c r="L28" s="8">
        <v>4</v>
      </c>
      <c r="M28" s="21">
        <v>10.6</v>
      </c>
      <c r="N28" s="24">
        <f t="shared" si="3"/>
        <v>1</v>
      </c>
      <c r="O28" s="13"/>
      <c r="P28" s="10">
        <f t="shared" si="4"/>
        <v>788</v>
      </c>
      <c r="Q28" s="115"/>
      <c r="R28" s="11" t="str">
        <f t="shared" si="6"/>
        <v>Tola Balgun</v>
      </c>
    </row>
    <row r="29" spans="1:18" ht="13.5" thickBot="1">
      <c r="A29" s="115">
        <v>25</v>
      </c>
      <c r="B29" s="6" t="s">
        <v>39</v>
      </c>
      <c r="C29" s="6"/>
      <c r="D29" s="21">
        <v>0</v>
      </c>
      <c r="E29" s="7">
        <f>IF(D29=0,0,VLOOKUP(D29,Tables!$D$3:$E$152,2,TRUE))</f>
        <v>0</v>
      </c>
      <c r="F29" s="3">
        <v>0</v>
      </c>
      <c r="G29" s="7">
        <f aca="true" t="shared" si="7" ref="G29:G40">IF(F29=0,0,TRUNC(1.84523*(((F29*100)-75)^1.348)))</f>
        <v>0</v>
      </c>
      <c r="H29" s="3">
        <v>0</v>
      </c>
      <c r="I29" s="7">
        <f aca="true" t="shared" si="8" ref="I29:I40">IF(H29=0,0,TRUNC(56.0211*((H29-1.5)^1.05)))</f>
        <v>0</v>
      </c>
      <c r="J29" s="3">
        <v>0</v>
      </c>
      <c r="K29" s="7">
        <f aca="true" t="shared" si="9" ref="K29:K40">IF(J29=0,0,TRUNC(0.188807*(((J29*100)-210)^1.41)))</f>
        <v>0</v>
      </c>
      <c r="L29" s="8">
        <v>0</v>
      </c>
      <c r="M29" s="21">
        <v>0</v>
      </c>
      <c r="N29" s="24">
        <f aca="true" t="shared" si="10" ref="N29:N54">IF(L29+M29=0,0,TRUNC(0.11193*((254-(L29*60+M29))^1.88)))</f>
        <v>0</v>
      </c>
      <c r="O29" s="13"/>
      <c r="P29" s="10">
        <f aca="true" t="shared" si="11" ref="P29:P38">SUM(E29,G29,I29,K29,N29)</f>
        <v>0</v>
      </c>
      <c r="Q29" s="115"/>
      <c r="R29" s="11" t="str">
        <f t="shared" si="6"/>
        <v>Name 25</v>
      </c>
    </row>
    <row r="30" spans="1:18" ht="13.5" thickBot="1">
      <c r="A30" s="115">
        <v>26</v>
      </c>
      <c r="B30" s="6" t="s">
        <v>40</v>
      </c>
      <c r="C30" s="6"/>
      <c r="D30" s="21">
        <v>0</v>
      </c>
      <c r="E30" s="7">
        <f>IF(D30=0,0,VLOOKUP(D30,Tables!$D$3:$E$152,2,TRUE))</f>
        <v>0</v>
      </c>
      <c r="F30" s="3">
        <v>0</v>
      </c>
      <c r="G30" s="7">
        <f t="shared" si="7"/>
        <v>0</v>
      </c>
      <c r="H30" s="3">
        <v>0</v>
      </c>
      <c r="I30" s="7">
        <f t="shared" si="8"/>
        <v>0</v>
      </c>
      <c r="J30" s="3">
        <v>0</v>
      </c>
      <c r="K30" s="7">
        <f t="shared" si="9"/>
        <v>0</v>
      </c>
      <c r="L30" s="8">
        <v>0</v>
      </c>
      <c r="M30" s="21">
        <v>0</v>
      </c>
      <c r="N30" s="24">
        <f t="shared" si="10"/>
        <v>0</v>
      </c>
      <c r="O30" s="13"/>
      <c r="P30" s="10">
        <f t="shared" si="11"/>
        <v>0</v>
      </c>
      <c r="Q30" s="115"/>
      <c r="R30" s="11" t="str">
        <f t="shared" si="6"/>
        <v>Name 26</v>
      </c>
    </row>
    <row r="31" spans="1:18" ht="13.5" thickBot="1">
      <c r="A31" s="115">
        <v>27</v>
      </c>
      <c r="B31" s="6" t="s">
        <v>41</v>
      </c>
      <c r="C31" s="6"/>
      <c r="D31" s="21">
        <v>0</v>
      </c>
      <c r="E31" s="7">
        <f>IF(D31=0,0,VLOOKUP(D31,Tables!$D$3:$E$152,2,TRUE))</f>
        <v>0</v>
      </c>
      <c r="F31" s="3">
        <v>0</v>
      </c>
      <c r="G31" s="7">
        <f t="shared" si="7"/>
        <v>0</v>
      </c>
      <c r="H31" s="3">
        <v>0</v>
      </c>
      <c r="I31" s="7">
        <f t="shared" si="8"/>
        <v>0</v>
      </c>
      <c r="J31" s="3">
        <v>0</v>
      </c>
      <c r="K31" s="7">
        <f t="shared" si="9"/>
        <v>0</v>
      </c>
      <c r="L31" s="8">
        <v>0</v>
      </c>
      <c r="M31" s="21">
        <v>0</v>
      </c>
      <c r="N31" s="24">
        <f t="shared" si="10"/>
        <v>0</v>
      </c>
      <c r="O31" s="13"/>
      <c r="P31" s="10">
        <f t="shared" si="11"/>
        <v>0</v>
      </c>
      <c r="Q31" s="115"/>
      <c r="R31" s="11" t="str">
        <f t="shared" si="6"/>
        <v>Name 27</v>
      </c>
    </row>
    <row r="32" spans="1:18" ht="13.5" thickBot="1">
      <c r="A32" s="115">
        <v>28</v>
      </c>
      <c r="B32" s="6" t="s">
        <v>42</v>
      </c>
      <c r="C32" s="6"/>
      <c r="D32" s="21">
        <v>0</v>
      </c>
      <c r="E32" s="7">
        <f>IF(D32=0,0,VLOOKUP(D32,Tables!$D$3:$E$152,2,TRUE))</f>
        <v>0</v>
      </c>
      <c r="F32" s="3">
        <v>0</v>
      </c>
      <c r="G32" s="7">
        <f t="shared" si="7"/>
        <v>0</v>
      </c>
      <c r="H32" s="3">
        <v>0</v>
      </c>
      <c r="I32" s="7">
        <f t="shared" si="8"/>
        <v>0</v>
      </c>
      <c r="J32" s="3">
        <v>0</v>
      </c>
      <c r="K32" s="7">
        <f t="shared" si="9"/>
        <v>0</v>
      </c>
      <c r="L32" s="8">
        <v>0</v>
      </c>
      <c r="M32" s="21">
        <v>0</v>
      </c>
      <c r="N32" s="24">
        <f t="shared" si="10"/>
        <v>0</v>
      </c>
      <c r="O32" s="13"/>
      <c r="P32" s="10">
        <f t="shared" si="11"/>
        <v>0</v>
      </c>
      <c r="Q32" s="115"/>
      <c r="R32" s="11" t="str">
        <f t="shared" si="6"/>
        <v>Name 28</v>
      </c>
    </row>
    <row r="33" spans="1:18" ht="13.5" thickBot="1">
      <c r="A33" s="115">
        <v>29</v>
      </c>
      <c r="B33" s="6" t="s">
        <v>43</v>
      </c>
      <c r="C33" s="6"/>
      <c r="D33" s="21">
        <v>0</v>
      </c>
      <c r="E33" s="7">
        <f>IF(D33=0,0,VLOOKUP(D33,Tables!$D$3:$E$152,2,TRUE))</f>
        <v>0</v>
      </c>
      <c r="F33" s="3">
        <v>0</v>
      </c>
      <c r="G33" s="7">
        <f t="shared" si="7"/>
        <v>0</v>
      </c>
      <c r="H33" s="3">
        <v>0</v>
      </c>
      <c r="I33" s="7">
        <f t="shared" si="8"/>
        <v>0</v>
      </c>
      <c r="J33" s="3">
        <v>0</v>
      </c>
      <c r="K33" s="7">
        <f t="shared" si="9"/>
        <v>0</v>
      </c>
      <c r="L33" s="8">
        <v>0</v>
      </c>
      <c r="M33" s="21">
        <v>0</v>
      </c>
      <c r="N33" s="24">
        <f t="shared" si="10"/>
        <v>0</v>
      </c>
      <c r="O33" s="13"/>
      <c r="P33" s="10">
        <f t="shared" si="11"/>
        <v>0</v>
      </c>
      <c r="Q33" s="115"/>
      <c r="R33" s="11" t="str">
        <f t="shared" si="6"/>
        <v>Name 29</v>
      </c>
    </row>
    <row r="34" spans="1:18" ht="13.5" thickBot="1">
      <c r="A34" s="115">
        <v>30</v>
      </c>
      <c r="B34" s="6" t="s">
        <v>44</v>
      </c>
      <c r="C34" s="6"/>
      <c r="D34" s="21">
        <v>0</v>
      </c>
      <c r="E34" s="7">
        <f>IF(D34=0,0,VLOOKUP(D34,Tables!$D$3:$E$152,2,TRUE))</f>
        <v>0</v>
      </c>
      <c r="F34" s="3">
        <v>0</v>
      </c>
      <c r="G34" s="7">
        <f t="shared" si="7"/>
        <v>0</v>
      </c>
      <c r="H34" s="3">
        <v>0</v>
      </c>
      <c r="I34" s="7">
        <f t="shared" si="8"/>
        <v>0</v>
      </c>
      <c r="J34" s="3">
        <v>0</v>
      </c>
      <c r="K34" s="7">
        <f t="shared" si="9"/>
        <v>0</v>
      </c>
      <c r="L34" s="8">
        <v>0</v>
      </c>
      <c r="M34" s="21">
        <v>0</v>
      </c>
      <c r="N34" s="24">
        <f t="shared" si="10"/>
        <v>0</v>
      </c>
      <c r="O34" s="13"/>
      <c r="P34" s="10">
        <f t="shared" si="11"/>
        <v>0</v>
      </c>
      <c r="Q34" s="117"/>
      <c r="R34" s="11" t="str">
        <f t="shared" si="6"/>
        <v>Name 30</v>
      </c>
    </row>
    <row r="35" spans="1:18" ht="13.5" thickBot="1">
      <c r="A35" s="115">
        <v>31</v>
      </c>
      <c r="B35" s="6" t="s">
        <v>45</v>
      </c>
      <c r="C35" s="6"/>
      <c r="D35" s="21">
        <v>0</v>
      </c>
      <c r="E35" s="7">
        <f>IF(D35=0,0,VLOOKUP(D35,Tables!$D$3:$E$152,2,TRUE))</f>
        <v>0</v>
      </c>
      <c r="F35" s="3">
        <v>0</v>
      </c>
      <c r="G35" s="7">
        <f t="shared" si="7"/>
        <v>0</v>
      </c>
      <c r="H35" s="3">
        <v>0</v>
      </c>
      <c r="I35" s="7">
        <f t="shared" si="8"/>
        <v>0</v>
      </c>
      <c r="J35" s="3">
        <v>0</v>
      </c>
      <c r="K35" s="7">
        <f t="shared" si="9"/>
        <v>0</v>
      </c>
      <c r="L35" s="8">
        <v>0</v>
      </c>
      <c r="M35" s="21">
        <v>0</v>
      </c>
      <c r="N35" s="24">
        <f t="shared" si="10"/>
        <v>0</v>
      </c>
      <c r="O35" s="13"/>
      <c r="P35" s="10">
        <f t="shared" si="11"/>
        <v>0</v>
      </c>
      <c r="Q35" s="117"/>
      <c r="R35" s="11" t="str">
        <f t="shared" si="6"/>
        <v>Name 31</v>
      </c>
    </row>
    <row r="36" spans="1:18" ht="13.5" thickBot="1">
      <c r="A36" s="115">
        <v>62</v>
      </c>
      <c r="B36" s="6" t="s">
        <v>46</v>
      </c>
      <c r="C36" s="6"/>
      <c r="D36" s="21">
        <v>0</v>
      </c>
      <c r="E36" s="7">
        <f>IF(D36=0,0,VLOOKUP(D36,Tables!$D$3:$E$152,2,TRUE))</f>
        <v>0</v>
      </c>
      <c r="F36" s="3">
        <v>0</v>
      </c>
      <c r="G36" s="7">
        <f t="shared" si="7"/>
        <v>0</v>
      </c>
      <c r="H36" s="3">
        <v>0</v>
      </c>
      <c r="I36" s="7">
        <f t="shared" si="8"/>
        <v>0</v>
      </c>
      <c r="J36" s="3">
        <v>0</v>
      </c>
      <c r="K36" s="7">
        <f t="shared" si="9"/>
        <v>0</v>
      </c>
      <c r="L36" s="8">
        <v>0</v>
      </c>
      <c r="M36" s="21">
        <v>0</v>
      </c>
      <c r="N36" s="24">
        <f t="shared" si="10"/>
        <v>0</v>
      </c>
      <c r="O36" s="13"/>
      <c r="P36" s="10">
        <f t="shared" si="11"/>
        <v>0</v>
      </c>
      <c r="Q36" s="117"/>
      <c r="R36" s="11" t="str">
        <f t="shared" si="6"/>
        <v>Name 32</v>
      </c>
    </row>
    <row r="37" spans="1:18" ht="13.5" thickBot="1">
      <c r="A37" s="115">
        <v>63</v>
      </c>
      <c r="B37" s="6" t="s">
        <v>47</v>
      </c>
      <c r="C37" s="6"/>
      <c r="D37" s="21">
        <v>0</v>
      </c>
      <c r="E37" s="7">
        <f>IF(D37=0,0,VLOOKUP(D37,Tables!$D$3:$E$152,2,TRUE))</f>
        <v>0</v>
      </c>
      <c r="F37" s="3">
        <v>0</v>
      </c>
      <c r="G37" s="7">
        <f t="shared" si="7"/>
        <v>0</v>
      </c>
      <c r="H37" s="3">
        <v>0</v>
      </c>
      <c r="I37" s="7">
        <f t="shared" si="8"/>
        <v>0</v>
      </c>
      <c r="J37" s="3">
        <v>0</v>
      </c>
      <c r="K37" s="7">
        <f t="shared" si="9"/>
        <v>0</v>
      </c>
      <c r="L37" s="8">
        <v>0</v>
      </c>
      <c r="M37" s="21">
        <v>0</v>
      </c>
      <c r="N37" s="24">
        <f t="shared" si="10"/>
        <v>0</v>
      </c>
      <c r="O37" s="13"/>
      <c r="P37" s="10">
        <f t="shared" si="11"/>
        <v>0</v>
      </c>
      <c r="Q37" s="117"/>
      <c r="R37" s="11" t="str">
        <f t="shared" si="6"/>
        <v>Name 33</v>
      </c>
    </row>
    <row r="38" spans="1:18" ht="13.5" thickBot="1">
      <c r="A38" s="115">
        <v>64</v>
      </c>
      <c r="B38" s="6" t="s">
        <v>48</v>
      </c>
      <c r="C38" s="6"/>
      <c r="D38" s="21">
        <v>0</v>
      </c>
      <c r="E38" s="7">
        <f>IF(D38=0,0,VLOOKUP(D38,Tables!$D$3:$E$152,2,TRUE))</f>
        <v>0</v>
      </c>
      <c r="F38" s="3">
        <v>0</v>
      </c>
      <c r="G38" s="7">
        <f t="shared" si="7"/>
        <v>0</v>
      </c>
      <c r="H38" s="3">
        <v>0</v>
      </c>
      <c r="I38" s="7">
        <f t="shared" si="8"/>
        <v>0</v>
      </c>
      <c r="J38" s="3">
        <v>0</v>
      </c>
      <c r="K38" s="7">
        <f t="shared" si="9"/>
        <v>0</v>
      </c>
      <c r="L38" s="8">
        <v>0</v>
      </c>
      <c r="M38" s="21">
        <v>0</v>
      </c>
      <c r="N38" s="24">
        <f t="shared" si="10"/>
        <v>0</v>
      </c>
      <c r="O38" s="13"/>
      <c r="P38" s="10">
        <f t="shared" si="11"/>
        <v>0</v>
      </c>
      <c r="Q38" s="117"/>
      <c r="R38" s="11" t="str">
        <f t="shared" si="6"/>
        <v>Name 34</v>
      </c>
    </row>
    <row r="39" spans="1:18" ht="13.5" thickBot="1">
      <c r="A39" s="115">
        <v>65</v>
      </c>
      <c r="B39" s="6" t="s">
        <v>49</v>
      </c>
      <c r="C39" s="6"/>
      <c r="D39" s="21">
        <v>0</v>
      </c>
      <c r="E39" s="7">
        <f>IF(D39=0,0,VLOOKUP(D39,Tables!$D$3:$E$152,2,TRUE))</f>
        <v>0</v>
      </c>
      <c r="F39" s="3">
        <v>0</v>
      </c>
      <c r="G39" s="7">
        <f t="shared" si="7"/>
        <v>0</v>
      </c>
      <c r="H39" s="3">
        <v>0</v>
      </c>
      <c r="I39" s="7">
        <f t="shared" si="8"/>
        <v>0</v>
      </c>
      <c r="J39" s="3">
        <v>0</v>
      </c>
      <c r="K39" s="7">
        <f t="shared" si="9"/>
        <v>0</v>
      </c>
      <c r="L39" s="8">
        <v>0</v>
      </c>
      <c r="M39" s="21">
        <v>0</v>
      </c>
      <c r="N39" s="24">
        <f t="shared" si="10"/>
        <v>0</v>
      </c>
      <c r="O39" s="13"/>
      <c r="P39" s="10">
        <f>SUM(E39,G39,I39,K39,N39)</f>
        <v>0</v>
      </c>
      <c r="Q39" s="117"/>
      <c r="R39" s="11" t="str">
        <f>B39</f>
        <v>Name 35</v>
      </c>
    </row>
    <row r="40" spans="1:18" ht="13.5" thickBot="1">
      <c r="A40" s="115">
        <v>66</v>
      </c>
      <c r="B40" s="6" t="s">
        <v>50</v>
      </c>
      <c r="C40" s="6"/>
      <c r="D40" s="21">
        <v>0</v>
      </c>
      <c r="E40" s="7">
        <f>IF(D40=0,0,VLOOKUP(D40,Tables!$D$3:$E$152,2,TRUE))</f>
        <v>0</v>
      </c>
      <c r="F40" s="3">
        <v>0</v>
      </c>
      <c r="G40" s="7">
        <f t="shared" si="7"/>
        <v>0</v>
      </c>
      <c r="H40" s="3">
        <v>0</v>
      </c>
      <c r="I40" s="7">
        <f t="shared" si="8"/>
        <v>0</v>
      </c>
      <c r="J40" s="3">
        <v>0</v>
      </c>
      <c r="K40" s="7">
        <f t="shared" si="9"/>
        <v>0</v>
      </c>
      <c r="L40" s="8">
        <v>0</v>
      </c>
      <c r="M40" s="21">
        <v>0</v>
      </c>
      <c r="N40" s="24">
        <f t="shared" si="10"/>
        <v>0</v>
      </c>
      <c r="O40" s="13"/>
      <c r="P40" s="10">
        <f>SUM(E40,G40,I40,K40,N40)</f>
        <v>0</v>
      </c>
      <c r="Q40" s="115"/>
      <c r="R40" s="11" t="str">
        <f>B40</f>
        <v>Name 36</v>
      </c>
    </row>
    <row r="41" spans="1:18" ht="13.5" thickBot="1">
      <c r="A41" s="115">
        <v>67</v>
      </c>
      <c r="B41" s="6" t="s">
        <v>51</v>
      </c>
      <c r="C41" s="6"/>
      <c r="D41" s="21">
        <v>0</v>
      </c>
      <c r="E41" s="7">
        <f>IF(D41=0,0,VLOOKUP(D41,Tables!$D$3:$E$152,2,TRUE))</f>
        <v>0</v>
      </c>
      <c r="F41" s="3">
        <v>0</v>
      </c>
      <c r="G41" s="7">
        <f>IF(F41=0,0,TRUNC(1.84523*(((F41*100)-75)^1.348)))</f>
        <v>0</v>
      </c>
      <c r="H41" s="3">
        <v>0</v>
      </c>
      <c r="I41" s="7">
        <f>IF(H41=0,0,TRUNC(56.0211*((H41-1.5)^1.05)))</f>
        <v>0</v>
      </c>
      <c r="J41" s="3">
        <v>0</v>
      </c>
      <c r="K41" s="7">
        <f>IF(J41=0,0,TRUNC(0.188807*(((J41*100)-210)^1.41)))</f>
        <v>0</v>
      </c>
      <c r="L41" s="8">
        <v>0</v>
      </c>
      <c r="M41" s="21">
        <v>0</v>
      </c>
      <c r="N41" s="24">
        <f t="shared" si="10"/>
        <v>0</v>
      </c>
      <c r="O41" s="13"/>
      <c r="P41" s="10">
        <f>SUM(E41,G41,I41,K41,N41)</f>
        <v>0</v>
      </c>
      <c r="Q41" s="115"/>
      <c r="R41" s="11" t="str">
        <f>B41</f>
        <v>Name 37</v>
      </c>
    </row>
    <row r="42" spans="1:18" ht="13.5" thickBot="1">
      <c r="A42" s="115"/>
      <c r="B42" s="6" t="s">
        <v>52</v>
      </c>
      <c r="C42" s="6"/>
      <c r="D42" s="21">
        <v>0</v>
      </c>
      <c r="E42" s="7">
        <f>IF(D42=0,0,VLOOKUP(D42,Tables!$D$3:$E$152,2,TRUE))</f>
        <v>0</v>
      </c>
      <c r="F42" s="3">
        <v>0</v>
      </c>
      <c r="G42" s="7">
        <f aca="true" t="shared" si="12" ref="G42:G54">IF(F42=0,0,TRUNC(1.84523*(((F42*100)-75)^1.348)))</f>
        <v>0</v>
      </c>
      <c r="H42" s="3">
        <v>0</v>
      </c>
      <c r="I42" s="7">
        <f aca="true" t="shared" si="13" ref="I42:I54">IF(H42=0,0,TRUNC(56.0211*((H42-1.5)^1.05)))</f>
        <v>0</v>
      </c>
      <c r="J42" s="3">
        <v>0</v>
      </c>
      <c r="K42" s="7">
        <f aca="true" t="shared" si="14" ref="K42:K54">IF(J42=0,0,TRUNC(0.188807*(((J42*100)-210)^1.41)))</f>
        <v>0</v>
      </c>
      <c r="L42" s="8">
        <v>0</v>
      </c>
      <c r="M42" s="21">
        <v>0</v>
      </c>
      <c r="N42" s="24">
        <f t="shared" si="10"/>
        <v>0</v>
      </c>
      <c r="O42" s="13"/>
      <c r="P42" s="10">
        <f aca="true" t="shared" si="15" ref="P42:P54">SUM(E42,G42,I42,K42,N42)</f>
        <v>0</v>
      </c>
      <c r="Q42" s="50"/>
      <c r="R42" s="11" t="str">
        <f aca="true" t="shared" si="16" ref="R42:R54">B42</f>
        <v>Name 38</v>
      </c>
    </row>
    <row r="43" spans="1:18" ht="13.5" thickBot="1">
      <c r="A43" s="115"/>
      <c r="B43" s="6" t="s">
        <v>53</v>
      </c>
      <c r="C43" s="6"/>
      <c r="D43" s="21">
        <v>0</v>
      </c>
      <c r="E43" s="7">
        <f>IF(D43=0,0,VLOOKUP(D43,Tables!$D$3:$E$152,2,TRUE))</f>
        <v>0</v>
      </c>
      <c r="F43" s="3">
        <v>0</v>
      </c>
      <c r="G43" s="7">
        <f t="shared" si="12"/>
        <v>0</v>
      </c>
      <c r="H43" s="3">
        <v>0</v>
      </c>
      <c r="I43" s="7">
        <f t="shared" si="13"/>
        <v>0</v>
      </c>
      <c r="J43" s="3">
        <v>0</v>
      </c>
      <c r="K43" s="7">
        <f t="shared" si="14"/>
        <v>0</v>
      </c>
      <c r="L43" s="8">
        <v>0</v>
      </c>
      <c r="M43" s="21">
        <v>0</v>
      </c>
      <c r="N43" s="24">
        <f t="shared" si="10"/>
        <v>0</v>
      </c>
      <c r="O43" s="13"/>
      <c r="P43" s="10">
        <f t="shared" si="15"/>
        <v>0</v>
      </c>
      <c r="Q43" s="50"/>
      <c r="R43" s="11" t="str">
        <f t="shared" si="16"/>
        <v>Name 39</v>
      </c>
    </row>
    <row r="44" spans="1:18" ht="13.5" thickBot="1">
      <c r="A44" s="115"/>
      <c r="B44" s="6" t="s">
        <v>54</v>
      </c>
      <c r="C44" s="6"/>
      <c r="D44" s="21">
        <v>0</v>
      </c>
      <c r="E44" s="7">
        <f>IF(D44=0,0,VLOOKUP(D44,Tables!$D$3:$E$152,2,TRUE))</f>
        <v>0</v>
      </c>
      <c r="F44" s="3">
        <v>0</v>
      </c>
      <c r="G44" s="7">
        <f t="shared" si="12"/>
        <v>0</v>
      </c>
      <c r="H44" s="3">
        <v>0</v>
      </c>
      <c r="I44" s="7">
        <f t="shared" si="13"/>
        <v>0</v>
      </c>
      <c r="J44" s="3">
        <v>0</v>
      </c>
      <c r="K44" s="7">
        <f t="shared" si="14"/>
        <v>0</v>
      </c>
      <c r="L44" s="8">
        <v>0</v>
      </c>
      <c r="M44" s="21">
        <v>0</v>
      </c>
      <c r="N44" s="24">
        <f t="shared" si="10"/>
        <v>0</v>
      </c>
      <c r="O44" s="13"/>
      <c r="P44" s="10">
        <f t="shared" si="15"/>
        <v>0</v>
      </c>
      <c r="Q44" s="50"/>
      <c r="R44" s="11" t="str">
        <f t="shared" si="16"/>
        <v>Name 40</v>
      </c>
    </row>
    <row r="45" spans="1:18" ht="13.5" thickBot="1">
      <c r="A45" s="115"/>
      <c r="B45" s="6" t="s">
        <v>55</v>
      </c>
      <c r="C45" s="6"/>
      <c r="D45" s="21">
        <v>0</v>
      </c>
      <c r="E45" s="7">
        <f>IF(D45=0,0,VLOOKUP(D45,Tables!$D$3:$E$152,2,TRUE))</f>
        <v>0</v>
      </c>
      <c r="F45" s="3">
        <v>0</v>
      </c>
      <c r="G45" s="7">
        <f t="shared" si="12"/>
        <v>0</v>
      </c>
      <c r="H45" s="3">
        <v>0</v>
      </c>
      <c r="I45" s="7">
        <f t="shared" si="13"/>
        <v>0</v>
      </c>
      <c r="J45" s="3">
        <v>0</v>
      </c>
      <c r="K45" s="7">
        <f t="shared" si="14"/>
        <v>0</v>
      </c>
      <c r="L45" s="8">
        <v>0</v>
      </c>
      <c r="M45" s="21">
        <v>0</v>
      </c>
      <c r="N45" s="24">
        <f t="shared" si="10"/>
        <v>0</v>
      </c>
      <c r="O45" s="13"/>
      <c r="P45" s="10">
        <f t="shared" si="15"/>
        <v>0</v>
      </c>
      <c r="Q45" s="50"/>
      <c r="R45" s="11" t="str">
        <f t="shared" si="16"/>
        <v>Name 41</v>
      </c>
    </row>
    <row r="46" spans="1:18" ht="13.5" thickBot="1">
      <c r="A46" s="115"/>
      <c r="B46" s="6" t="s">
        <v>56</v>
      </c>
      <c r="C46" s="6"/>
      <c r="D46" s="21">
        <v>0</v>
      </c>
      <c r="E46" s="7">
        <f>IF(D46=0,0,VLOOKUP(D46,Tables!$D$3:$E$152,2,TRUE))</f>
        <v>0</v>
      </c>
      <c r="F46" s="3">
        <v>0</v>
      </c>
      <c r="G46" s="7">
        <f t="shared" si="12"/>
        <v>0</v>
      </c>
      <c r="H46" s="3">
        <v>0</v>
      </c>
      <c r="I46" s="7">
        <f t="shared" si="13"/>
        <v>0</v>
      </c>
      <c r="J46" s="3">
        <v>0</v>
      </c>
      <c r="K46" s="7">
        <f t="shared" si="14"/>
        <v>0</v>
      </c>
      <c r="L46" s="8">
        <v>0</v>
      </c>
      <c r="M46" s="21">
        <v>0</v>
      </c>
      <c r="N46" s="24">
        <f t="shared" si="10"/>
        <v>0</v>
      </c>
      <c r="O46" s="13"/>
      <c r="P46" s="10">
        <f t="shared" si="15"/>
        <v>0</v>
      </c>
      <c r="Q46" s="50"/>
      <c r="R46" s="11" t="str">
        <f t="shared" si="16"/>
        <v>Name 42</v>
      </c>
    </row>
    <row r="47" spans="1:18" ht="13.5" thickBot="1">
      <c r="A47" s="115"/>
      <c r="B47" s="6" t="s">
        <v>57</v>
      </c>
      <c r="C47" s="6"/>
      <c r="D47" s="21">
        <v>0</v>
      </c>
      <c r="E47" s="7">
        <f>IF(D47=0,0,VLOOKUP(D47,Tables!$D$3:$E$152,2,TRUE))</f>
        <v>0</v>
      </c>
      <c r="F47" s="3">
        <v>0</v>
      </c>
      <c r="G47" s="7">
        <f t="shared" si="12"/>
        <v>0</v>
      </c>
      <c r="H47" s="3">
        <v>0</v>
      </c>
      <c r="I47" s="7">
        <f t="shared" si="13"/>
        <v>0</v>
      </c>
      <c r="J47" s="3">
        <v>0</v>
      </c>
      <c r="K47" s="7">
        <f t="shared" si="14"/>
        <v>0</v>
      </c>
      <c r="L47" s="8">
        <v>0</v>
      </c>
      <c r="M47" s="21">
        <v>0</v>
      </c>
      <c r="N47" s="24">
        <f t="shared" si="10"/>
        <v>0</v>
      </c>
      <c r="O47" s="13"/>
      <c r="P47" s="10">
        <f t="shared" si="15"/>
        <v>0</v>
      </c>
      <c r="Q47" s="50"/>
      <c r="R47" s="11" t="str">
        <f t="shared" si="16"/>
        <v>Name 43</v>
      </c>
    </row>
    <row r="48" spans="1:18" ht="13.5" thickBot="1">
      <c r="A48" s="115"/>
      <c r="B48" s="6" t="s">
        <v>58</v>
      </c>
      <c r="C48" s="6"/>
      <c r="D48" s="21">
        <v>0</v>
      </c>
      <c r="E48" s="7">
        <f>IF(D48=0,0,VLOOKUP(D48,Tables!$D$3:$E$152,2,TRUE))</f>
        <v>0</v>
      </c>
      <c r="F48" s="3">
        <v>0</v>
      </c>
      <c r="G48" s="7">
        <f t="shared" si="12"/>
        <v>0</v>
      </c>
      <c r="H48" s="3">
        <v>0</v>
      </c>
      <c r="I48" s="7">
        <f t="shared" si="13"/>
        <v>0</v>
      </c>
      <c r="J48" s="3">
        <v>0</v>
      </c>
      <c r="K48" s="7">
        <f t="shared" si="14"/>
        <v>0</v>
      </c>
      <c r="L48" s="8">
        <v>0</v>
      </c>
      <c r="M48" s="21">
        <v>0</v>
      </c>
      <c r="N48" s="24">
        <f t="shared" si="10"/>
        <v>0</v>
      </c>
      <c r="O48" s="13"/>
      <c r="P48" s="10">
        <f t="shared" si="15"/>
        <v>0</v>
      </c>
      <c r="Q48" s="50"/>
      <c r="R48" s="11" t="str">
        <f t="shared" si="16"/>
        <v>Name 44</v>
      </c>
    </row>
    <row r="49" spans="1:18" ht="13.5" thickBot="1">
      <c r="A49" s="115"/>
      <c r="B49" s="6" t="s">
        <v>59</v>
      </c>
      <c r="C49" s="6"/>
      <c r="D49" s="21">
        <v>0</v>
      </c>
      <c r="E49" s="7">
        <f>IF(D49=0,0,VLOOKUP(D49,Tables!$D$3:$E$152,2,TRUE))</f>
        <v>0</v>
      </c>
      <c r="F49" s="3">
        <v>0</v>
      </c>
      <c r="G49" s="7">
        <f t="shared" si="12"/>
        <v>0</v>
      </c>
      <c r="H49" s="3">
        <v>0</v>
      </c>
      <c r="I49" s="7">
        <f t="shared" si="13"/>
        <v>0</v>
      </c>
      <c r="J49" s="3">
        <v>0</v>
      </c>
      <c r="K49" s="7">
        <f t="shared" si="14"/>
        <v>0</v>
      </c>
      <c r="L49" s="8">
        <v>0</v>
      </c>
      <c r="M49" s="21">
        <v>0</v>
      </c>
      <c r="N49" s="24">
        <f t="shared" si="10"/>
        <v>0</v>
      </c>
      <c r="O49" s="13"/>
      <c r="P49" s="10">
        <f t="shared" si="15"/>
        <v>0</v>
      </c>
      <c r="Q49" s="50"/>
      <c r="R49" s="11" t="str">
        <f t="shared" si="16"/>
        <v>Name 45</v>
      </c>
    </row>
    <row r="50" spans="1:18" ht="13.5" thickBot="1">
      <c r="A50" s="115"/>
      <c r="B50" s="6" t="s">
        <v>60</v>
      </c>
      <c r="C50" s="6"/>
      <c r="D50" s="21">
        <v>0</v>
      </c>
      <c r="E50" s="7">
        <f>IF(D50=0,0,VLOOKUP(D50,Tables!$D$3:$E$152,2,TRUE))</f>
        <v>0</v>
      </c>
      <c r="F50" s="3">
        <v>0</v>
      </c>
      <c r="G50" s="7">
        <f t="shared" si="12"/>
        <v>0</v>
      </c>
      <c r="H50" s="3">
        <v>0</v>
      </c>
      <c r="I50" s="7">
        <f t="shared" si="13"/>
        <v>0</v>
      </c>
      <c r="J50" s="3">
        <v>0</v>
      </c>
      <c r="K50" s="7">
        <f t="shared" si="14"/>
        <v>0</v>
      </c>
      <c r="L50" s="8">
        <v>0</v>
      </c>
      <c r="M50" s="21">
        <v>0</v>
      </c>
      <c r="N50" s="24">
        <f t="shared" si="10"/>
        <v>0</v>
      </c>
      <c r="O50" s="13"/>
      <c r="P50" s="10">
        <f t="shared" si="15"/>
        <v>0</v>
      </c>
      <c r="Q50" s="50"/>
      <c r="R50" s="11" t="str">
        <f t="shared" si="16"/>
        <v>Name 46</v>
      </c>
    </row>
    <row r="51" spans="1:18" ht="13.5" thickBot="1">
      <c r="A51" s="115"/>
      <c r="B51" s="6" t="s">
        <v>61</v>
      </c>
      <c r="C51" s="6"/>
      <c r="D51" s="21">
        <v>0</v>
      </c>
      <c r="E51" s="7">
        <f>IF(D51=0,0,VLOOKUP(D51,Tables!$D$3:$E$152,2,TRUE))</f>
        <v>0</v>
      </c>
      <c r="F51" s="3">
        <v>0</v>
      </c>
      <c r="G51" s="7">
        <f t="shared" si="12"/>
        <v>0</v>
      </c>
      <c r="H51" s="3">
        <v>0</v>
      </c>
      <c r="I51" s="7">
        <f t="shared" si="13"/>
        <v>0</v>
      </c>
      <c r="J51" s="3">
        <v>0</v>
      </c>
      <c r="K51" s="7">
        <f t="shared" si="14"/>
        <v>0</v>
      </c>
      <c r="L51" s="8">
        <v>0</v>
      </c>
      <c r="M51" s="21">
        <v>0</v>
      </c>
      <c r="N51" s="24">
        <f t="shared" si="10"/>
        <v>0</v>
      </c>
      <c r="O51" s="13"/>
      <c r="P51" s="10">
        <f t="shared" si="15"/>
        <v>0</v>
      </c>
      <c r="Q51" s="50"/>
      <c r="R51" s="11" t="str">
        <f t="shared" si="16"/>
        <v>Name 47</v>
      </c>
    </row>
    <row r="52" spans="1:18" ht="13.5" thickBot="1">
      <c r="A52" s="115"/>
      <c r="B52" s="6" t="s">
        <v>62</v>
      </c>
      <c r="C52" s="6"/>
      <c r="D52" s="21">
        <v>0</v>
      </c>
      <c r="E52" s="7">
        <f>IF(D52=0,0,VLOOKUP(D52,Tables!$D$3:$E$152,2,TRUE))</f>
        <v>0</v>
      </c>
      <c r="F52" s="3">
        <v>0</v>
      </c>
      <c r="G52" s="7">
        <f t="shared" si="12"/>
        <v>0</v>
      </c>
      <c r="H52" s="3">
        <v>0</v>
      </c>
      <c r="I52" s="7">
        <f t="shared" si="13"/>
        <v>0</v>
      </c>
      <c r="J52" s="3">
        <v>0</v>
      </c>
      <c r="K52" s="7">
        <f t="shared" si="14"/>
        <v>0</v>
      </c>
      <c r="L52" s="8">
        <v>0</v>
      </c>
      <c r="M52" s="21">
        <v>0</v>
      </c>
      <c r="N52" s="24">
        <f t="shared" si="10"/>
        <v>0</v>
      </c>
      <c r="O52" s="13"/>
      <c r="P52" s="10">
        <f t="shared" si="15"/>
        <v>0</v>
      </c>
      <c r="Q52" s="50"/>
      <c r="R52" s="11" t="str">
        <f t="shared" si="16"/>
        <v>Name 48</v>
      </c>
    </row>
    <row r="53" spans="1:18" ht="13.5" thickBot="1">
      <c r="A53" s="115"/>
      <c r="B53" s="6" t="s">
        <v>63</v>
      </c>
      <c r="C53" s="6"/>
      <c r="D53" s="21">
        <v>0</v>
      </c>
      <c r="E53" s="7">
        <f>IF(D53=0,0,VLOOKUP(D53,Tables!$D$3:$E$152,2,TRUE))</f>
        <v>0</v>
      </c>
      <c r="F53" s="3">
        <v>0</v>
      </c>
      <c r="G53" s="7">
        <f t="shared" si="12"/>
        <v>0</v>
      </c>
      <c r="H53" s="3">
        <v>0</v>
      </c>
      <c r="I53" s="7">
        <f t="shared" si="13"/>
        <v>0</v>
      </c>
      <c r="J53" s="3">
        <v>0</v>
      </c>
      <c r="K53" s="7">
        <f t="shared" si="14"/>
        <v>0</v>
      </c>
      <c r="L53" s="8">
        <v>0</v>
      </c>
      <c r="M53" s="21">
        <v>0</v>
      </c>
      <c r="N53" s="24">
        <f t="shared" si="10"/>
        <v>0</v>
      </c>
      <c r="O53" s="13"/>
      <c r="P53" s="10">
        <f t="shared" si="15"/>
        <v>0</v>
      </c>
      <c r="Q53" s="50"/>
      <c r="R53" s="11" t="str">
        <f t="shared" si="16"/>
        <v>Name 49</v>
      </c>
    </row>
    <row r="54" spans="1:18" ht="13.5" thickBot="1">
      <c r="A54" s="115"/>
      <c r="B54" s="6" t="s">
        <v>64</v>
      </c>
      <c r="C54" s="6"/>
      <c r="D54" s="21">
        <v>0</v>
      </c>
      <c r="E54" s="7">
        <f>IF(D54=0,0,VLOOKUP(D54,Tables!$D$3:$E$152,2,TRUE))</f>
        <v>0</v>
      </c>
      <c r="F54" s="3">
        <v>0</v>
      </c>
      <c r="G54" s="7">
        <f t="shared" si="12"/>
        <v>0</v>
      </c>
      <c r="H54" s="3">
        <v>0</v>
      </c>
      <c r="I54" s="7">
        <f t="shared" si="13"/>
        <v>0</v>
      </c>
      <c r="J54" s="3">
        <v>0</v>
      </c>
      <c r="K54" s="7">
        <f t="shared" si="14"/>
        <v>0</v>
      </c>
      <c r="L54" s="8">
        <v>0</v>
      </c>
      <c r="M54" s="21">
        <v>0</v>
      </c>
      <c r="N54" s="24">
        <f t="shared" si="10"/>
        <v>0</v>
      </c>
      <c r="O54" s="13"/>
      <c r="P54" s="10">
        <f t="shared" si="15"/>
        <v>0</v>
      </c>
      <c r="Q54" s="50"/>
      <c r="R54" s="11" t="str">
        <f t="shared" si="16"/>
        <v>Name 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2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workbookViewId="0" topLeftCell="A1">
      <selection activeCell="S10" sqref="S10:T10"/>
    </sheetView>
  </sheetViews>
  <sheetFormatPr defaultColWidth="9.140625" defaultRowHeight="12.75"/>
  <cols>
    <col min="1" max="1" width="3.00390625" style="1" customWidth="1"/>
    <col min="2" max="2" width="21.00390625" style="1" customWidth="1"/>
    <col min="3" max="3" width="23.140625" style="1" bestFit="1" customWidth="1"/>
    <col min="4" max="4" width="10.421875" style="1" customWidth="1"/>
    <col min="5" max="5" width="5.7109375" style="1" customWidth="1"/>
    <col min="6" max="6" width="7.421875" style="60" customWidth="1"/>
    <col min="7" max="7" width="5.7109375" style="1" customWidth="1"/>
    <col min="8" max="8" width="8.8515625" style="1" customWidth="1"/>
    <col min="9" max="9" width="5.8515625" style="1" customWidth="1"/>
    <col min="10" max="10" width="0.2890625" style="1" customWidth="1"/>
    <col min="11" max="11" width="0.5625" style="1" customWidth="1"/>
    <col min="12" max="12" width="0.2890625" style="1" customWidth="1"/>
    <col min="13" max="13" width="8.8515625" style="19" customWidth="1"/>
    <col min="14" max="14" width="5.421875" style="15" customWidth="1"/>
    <col min="15" max="15" width="9.28125" style="14" hidden="1" customWidth="1"/>
    <col min="16" max="16" width="5.7109375" style="15" hidden="1" customWidth="1"/>
    <col min="17" max="17" width="9.7109375" style="14" hidden="1" customWidth="1"/>
    <col min="18" max="18" width="0.42578125" style="15" hidden="1" customWidth="1"/>
    <col min="19" max="19" width="8.00390625" style="16" customWidth="1"/>
    <col min="20" max="20" width="7.421875" style="19" customWidth="1"/>
    <col min="21" max="21" width="4.140625" style="17" hidden="1" customWidth="1"/>
    <col min="22" max="22" width="0.13671875" style="18" customWidth="1"/>
    <col min="23" max="23" width="7.421875" style="4" customWidth="1"/>
    <col min="24" max="24" width="2.140625" style="4" customWidth="1"/>
    <col min="25" max="25" width="4.00390625" style="4" bestFit="1" customWidth="1"/>
    <col min="26" max="26" width="18.57421875" style="5" customWidth="1"/>
  </cols>
  <sheetData>
    <row r="2" spans="1:26" s="104" customFormat="1" ht="18">
      <c r="A2" s="108" t="s">
        <v>70</v>
      </c>
      <c r="B2" s="108"/>
      <c r="C2" s="108"/>
      <c r="D2" s="108"/>
      <c r="E2" s="96"/>
      <c r="F2" s="109"/>
      <c r="G2" s="96"/>
      <c r="H2" s="108"/>
      <c r="I2" s="96"/>
      <c r="J2" s="108"/>
      <c r="K2" s="96"/>
      <c r="L2" s="96"/>
      <c r="M2" s="110"/>
      <c r="N2" s="98"/>
      <c r="O2" s="111"/>
      <c r="P2" s="98"/>
      <c r="Q2" s="111"/>
      <c r="R2" s="98"/>
      <c r="S2" s="112"/>
      <c r="T2" s="110"/>
      <c r="U2" s="100"/>
      <c r="V2" s="101"/>
      <c r="W2" s="102"/>
      <c r="X2" s="102"/>
      <c r="Y2" s="102"/>
      <c r="Z2" s="103"/>
    </row>
    <row r="5" ht="13.5" thickBot="1"/>
    <row r="6" spans="1:25" s="2" customFormat="1" ht="12.75">
      <c r="A6" s="1"/>
      <c r="B6" s="1"/>
      <c r="C6" s="1"/>
      <c r="D6" s="39" t="s">
        <v>3</v>
      </c>
      <c r="E6" s="66"/>
      <c r="F6" s="71" t="s">
        <v>71</v>
      </c>
      <c r="G6" s="66"/>
      <c r="H6" s="28" t="s">
        <v>4</v>
      </c>
      <c r="I6" s="66"/>
      <c r="J6" s="40">
        <v>400</v>
      </c>
      <c r="K6" s="66"/>
      <c r="L6" s="63"/>
      <c r="M6" s="64" t="s">
        <v>0</v>
      </c>
      <c r="N6" s="66"/>
      <c r="O6" s="28" t="s">
        <v>1</v>
      </c>
      <c r="P6" s="66"/>
      <c r="Q6" s="28" t="s">
        <v>2</v>
      </c>
      <c r="R6" s="66"/>
      <c r="S6" s="29" t="s">
        <v>72</v>
      </c>
      <c r="T6" s="56"/>
      <c r="U6" s="68"/>
      <c r="V6" s="36"/>
      <c r="W6" s="35" t="s">
        <v>5</v>
      </c>
      <c r="X6" s="47"/>
      <c r="Y6" s="113"/>
    </row>
    <row r="7" spans="1:25" s="2" customFormat="1" ht="13.5" thickBot="1">
      <c r="A7" s="1"/>
      <c r="B7" s="1"/>
      <c r="C7" s="1"/>
      <c r="D7" s="41" t="s">
        <v>7</v>
      </c>
      <c r="E7" s="67"/>
      <c r="F7" s="72"/>
      <c r="G7" s="67"/>
      <c r="H7" s="43"/>
      <c r="I7" s="67"/>
      <c r="J7" s="44" t="s">
        <v>8</v>
      </c>
      <c r="K7" s="67"/>
      <c r="L7" s="65"/>
      <c r="M7" s="44" t="s">
        <v>6</v>
      </c>
      <c r="N7" s="67"/>
      <c r="O7" s="43" t="s">
        <v>7</v>
      </c>
      <c r="P7" s="67"/>
      <c r="Q7" s="43"/>
      <c r="R7" s="67"/>
      <c r="S7" s="45" t="s">
        <v>10</v>
      </c>
      <c r="T7" s="59" t="s">
        <v>66</v>
      </c>
      <c r="U7" s="69"/>
      <c r="V7" s="46"/>
      <c r="W7" s="42" t="s">
        <v>9</v>
      </c>
      <c r="X7" s="48"/>
      <c r="Y7" s="113"/>
    </row>
    <row r="8" spans="4:25" ht="12.75">
      <c r="D8" s="25"/>
      <c r="E8" s="24"/>
      <c r="F8" s="73"/>
      <c r="G8" s="24"/>
      <c r="H8" s="25"/>
      <c r="I8" s="24"/>
      <c r="J8" s="23"/>
      <c r="K8" s="24"/>
      <c r="L8" s="61"/>
      <c r="M8" s="23"/>
      <c r="N8" s="24"/>
      <c r="O8" s="25"/>
      <c r="P8" s="24"/>
      <c r="Q8" s="25"/>
      <c r="R8" s="24"/>
      <c r="S8" s="38"/>
      <c r="T8" s="20"/>
      <c r="U8" s="70"/>
      <c r="V8" s="33"/>
      <c r="W8" s="32"/>
      <c r="X8" s="58"/>
      <c r="Y8" s="114"/>
    </row>
    <row r="9" spans="1:26" ht="12.75">
      <c r="A9" s="6">
        <v>1</v>
      </c>
      <c r="B9" s="6" t="s">
        <v>221</v>
      </c>
      <c r="C9" s="6" t="s">
        <v>222</v>
      </c>
      <c r="D9" s="3">
        <v>5.26</v>
      </c>
      <c r="E9" s="7">
        <f aca="true" t="shared" si="0" ref="E9:E20">IF(D9=0,0,TRUNC(0.14354*(((D9*100)-220)^1.4)))</f>
        <v>433</v>
      </c>
      <c r="F9" s="74">
        <v>21.56</v>
      </c>
      <c r="G9" s="7">
        <f aca="true" t="shared" si="1" ref="G9:G20">IF(F9=0,0,TRUNC(12.91*((F9-4)^1.1)))</f>
        <v>301</v>
      </c>
      <c r="H9" s="3">
        <v>40.28</v>
      </c>
      <c r="I9" s="7">
        <f aca="true" t="shared" si="2" ref="I9:I20">IF(H9=0,0,TRUNC(10.14*((H9-7)^1.08)))</f>
        <v>446</v>
      </c>
      <c r="J9" s="21">
        <v>0</v>
      </c>
      <c r="K9" s="7">
        <f aca="true" t="shared" si="3" ref="K9:K20">IF(J9=0,0,TRUNC(1.53775*((81.86-J9)^1.81)))</f>
        <v>0</v>
      </c>
      <c r="L9" s="62"/>
      <c r="M9" s="21">
        <v>16.8</v>
      </c>
      <c r="N9" s="7">
        <f aca="true" t="shared" si="4" ref="N9:N20">IF(M9=0,0,TRUNC(7.237*((26.76-M9)^1.835)))</f>
        <v>491</v>
      </c>
      <c r="O9" s="3">
        <v>0</v>
      </c>
      <c r="P9" s="7">
        <f aca="true" t="shared" si="5" ref="P9:P20">IF(O9=0,0,TRUNC(0.8465*(((O9*100)-75)^1.42)))</f>
        <v>0</v>
      </c>
      <c r="Q9" s="3">
        <v>0</v>
      </c>
      <c r="R9" s="7">
        <f aca="true" t="shared" si="6" ref="R9:R20">IF(Q9=0,0,TRUNC(51.39*((Q9-1.5)^1.05)))</f>
        <v>0</v>
      </c>
      <c r="S9" s="8">
        <v>5</v>
      </c>
      <c r="T9" s="21">
        <v>4.2</v>
      </c>
      <c r="U9" s="7">
        <f aca="true" t="shared" si="7" ref="U9:U20">IF(S9+T9=0,0,TRUNC(0.03768*((480-(S9*60+T9))^1.85)))</f>
        <v>536</v>
      </c>
      <c r="V9" s="9"/>
      <c r="W9" s="10">
        <f aca="true" t="shared" si="8" ref="W9:W20">SUM(G9,N9,P9,R9,K9,E9,I9,U9)</f>
        <v>2207</v>
      </c>
      <c r="X9" s="50"/>
      <c r="Y9" s="116">
        <f aca="true" t="shared" si="9" ref="Y9:Z13">A9</f>
        <v>1</v>
      </c>
      <c r="Z9" s="11" t="str">
        <f t="shared" si="9"/>
        <v>Robert Glanville</v>
      </c>
    </row>
    <row r="10" spans="1:26" ht="12.75">
      <c r="A10" s="6">
        <v>2</v>
      </c>
      <c r="B10" s="6" t="s">
        <v>217</v>
      </c>
      <c r="C10" s="6" t="s">
        <v>218</v>
      </c>
      <c r="D10" s="3">
        <v>5.1</v>
      </c>
      <c r="E10" s="7">
        <f t="shared" si="0"/>
        <v>402</v>
      </c>
      <c r="F10" s="74">
        <v>18.49</v>
      </c>
      <c r="G10" s="7">
        <f t="shared" si="1"/>
        <v>244</v>
      </c>
      <c r="H10" s="3">
        <v>26.04</v>
      </c>
      <c r="I10" s="7">
        <f t="shared" si="2"/>
        <v>244</v>
      </c>
      <c r="J10" s="21">
        <v>0</v>
      </c>
      <c r="K10" s="7">
        <f t="shared" si="3"/>
        <v>0</v>
      </c>
      <c r="L10" s="62"/>
      <c r="M10" s="21">
        <v>15.4</v>
      </c>
      <c r="N10" s="7">
        <f t="shared" si="4"/>
        <v>625</v>
      </c>
      <c r="O10" s="3">
        <v>0</v>
      </c>
      <c r="P10" s="7">
        <f t="shared" si="5"/>
        <v>0</v>
      </c>
      <c r="Q10" s="3">
        <v>0</v>
      </c>
      <c r="R10" s="7">
        <f t="shared" si="6"/>
        <v>0</v>
      </c>
      <c r="S10" s="8">
        <v>5</v>
      </c>
      <c r="T10" s="21">
        <v>15.8</v>
      </c>
      <c r="U10" s="7">
        <f t="shared" si="7"/>
        <v>472</v>
      </c>
      <c r="V10" s="9"/>
      <c r="W10" s="10">
        <f t="shared" si="8"/>
        <v>1987</v>
      </c>
      <c r="X10" s="50"/>
      <c r="Y10" s="116">
        <f t="shared" si="9"/>
        <v>2</v>
      </c>
      <c r="Z10" s="11" t="str">
        <f t="shared" si="9"/>
        <v>Seb Rice</v>
      </c>
    </row>
    <row r="11" spans="1:26" ht="12.75">
      <c r="A11" s="6">
        <v>3</v>
      </c>
      <c r="B11" s="6" t="s">
        <v>196</v>
      </c>
      <c r="C11" s="6" t="s">
        <v>197</v>
      </c>
      <c r="D11" s="3">
        <v>5.04</v>
      </c>
      <c r="E11" s="7">
        <f t="shared" si="0"/>
        <v>390</v>
      </c>
      <c r="F11" s="74">
        <v>20.02</v>
      </c>
      <c r="G11" s="7">
        <f t="shared" si="1"/>
        <v>272</v>
      </c>
      <c r="H11" s="3">
        <v>14.8</v>
      </c>
      <c r="I11" s="7">
        <f t="shared" si="2"/>
        <v>93</v>
      </c>
      <c r="J11" s="21">
        <v>0</v>
      </c>
      <c r="K11" s="7">
        <f t="shared" si="3"/>
        <v>0</v>
      </c>
      <c r="L11" s="62"/>
      <c r="M11" s="21">
        <v>17.1</v>
      </c>
      <c r="N11" s="7">
        <f t="shared" si="4"/>
        <v>464</v>
      </c>
      <c r="O11" s="3">
        <v>0</v>
      </c>
      <c r="P11" s="7">
        <f t="shared" si="5"/>
        <v>0</v>
      </c>
      <c r="Q11" s="3">
        <v>0</v>
      </c>
      <c r="R11" s="7">
        <f t="shared" si="6"/>
        <v>0</v>
      </c>
      <c r="S11" s="8">
        <v>5</v>
      </c>
      <c r="T11" s="21">
        <v>24.3</v>
      </c>
      <c r="U11" s="7">
        <f t="shared" si="7"/>
        <v>428</v>
      </c>
      <c r="V11" s="9"/>
      <c r="W11" s="10">
        <f t="shared" si="8"/>
        <v>1647</v>
      </c>
      <c r="X11" s="50"/>
      <c r="Y11" s="116">
        <f t="shared" si="9"/>
        <v>3</v>
      </c>
      <c r="Z11" s="11" t="str">
        <f t="shared" si="9"/>
        <v>Jedidia Kalonga</v>
      </c>
    </row>
    <row r="12" spans="1:26" ht="12.75">
      <c r="A12" s="6">
        <v>4</v>
      </c>
      <c r="B12" s="6" t="s">
        <v>194</v>
      </c>
      <c r="C12" s="6" t="s">
        <v>195</v>
      </c>
      <c r="D12" s="3">
        <v>4.54</v>
      </c>
      <c r="E12" s="7">
        <f t="shared" si="0"/>
        <v>297</v>
      </c>
      <c r="F12" s="74">
        <v>15.82</v>
      </c>
      <c r="G12" s="7">
        <f t="shared" si="1"/>
        <v>195</v>
      </c>
      <c r="H12" s="3">
        <v>33.12</v>
      </c>
      <c r="I12" s="7">
        <f t="shared" si="2"/>
        <v>343</v>
      </c>
      <c r="J12" s="21">
        <v>0</v>
      </c>
      <c r="K12" s="7">
        <f t="shared" si="3"/>
        <v>0</v>
      </c>
      <c r="L12" s="62"/>
      <c r="M12" s="21">
        <v>18.5</v>
      </c>
      <c r="N12" s="7">
        <f t="shared" si="4"/>
        <v>348</v>
      </c>
      <c r="O12" s="3">
        <v>0</v>
      </c>
      <c r="P12" s="7">
        <f t="shared" si="5"/>
        <v>0</v>
      </c>
      <c r="Q12" s="3">
        <v>0</v>
      </c>
      <c r="R12" s="7">
        <f t="shared" si="6"/>
        <v>0</v>
      </c>
      <c r="S12" s="8">
        <v>5</v>
      </c>
      <c r="T12" s="21">
        <v>28.4</v>
      </c>
      <c r="U12" s="7">
        <f t="shared" si="7"/>
        <v>407</v>
      </c>
      <c r="V12" s="9"/>
      <c r="W12" s="10">
        <f t="shared" si="8"/>
        <v>1590</v>
      </c>
      <c r="X12" s="50"/>
      <c r="Y12" s="116">
        <f t="shared" si="9"/>
        <v>4</v>
      </c>
      <c r="Z12" s="11" t="str">
        <f t="shared" si="9"/>
        <v>Andrew Holmes</v>
      </c>
    </row>
    <row r="13" spans="1:26" ht="12.75">
      <c r="A13" s="6">
        <v>5</v>
      </c>
      <c r="B13" s="6" t="s">
        <v>166</v>
      </c>
      <c r="C13" s="6" t="s">
        <v>167</v>
      </c>
      <c r="D13" s="3">
        <v>4.7</v>
      </c>
      <c r="E13" s="7">
        <f t="shared" si="0"/>
        <v>326</v>
      </c>
      <c r="F13" s="74">
        <v>25.6</v>
      </c>
      <c r="G13" s="7">
        <f t="shared" si="1"/>
        <v>379</v>
      </c>
      <c r="H13" s="3">
        <v>20.57</v>
      </c>
      <c r="I13" s="7">
        <f t="shared" si="2"/>
        <v>169</v>
      </c>
      <c r="J13" s="21">
        <v>0</v>
      </c>
      <c r="K13" s="7">
        <f t="shared" si="3"/>
        <v>0</v>
      </c>
      <c r="L13" s="62"/>
      <c r="M13" s="21">
        <v>17.9</v>
      </c>
      <c r="N13" s="7">
        <f t="shared" si="4"/>
        <v>396</v>
      </c>
      <c r="O13" s="3">
        <v>0</v>
      </c>
      <c r="P13" s="7">
        <f t="shared" si="5"/>
        <v>0</v>
      </c>
      <c r="Q13" s="3">
        <v>0</v>
      </c>
      <c r="R13" s="7">
        <f t="shared" si="6"/>
        <v>0</v>
      </c>
      <c r="S13" s="8">
        <v>5</v>
      </c>
      <c r="T13" s="21">
        <v>54.4</v>
      </c>
      <c r="U13" s="7">
        <f t="shared" si="7"/>
        <v>287</v>
      </c>
      <c r="V13" s="9"/>
      <c r="W13" s="10">
        <f t="shared" si="8"/>
        <v>1557</v>
      </c>
      <c r="X13" s="50"/>
      <c r="Y13" s="116">
        <f t="shared" si="9"/>
        <v>5</v>
      </c>
      <c r="Z13" s="11" t="str">
        <f t="shared" si="9"/>
        <v>Gerald Osei Mmieh</v>
      </c>
    </row>
    <row r="14" spans="1:26" ht="12.75">
      <c r="A14" s="6">
        <v>6</v>
      </c>
      <c r="B14" s="6" t="s">
        <v>172</v>
      </c>
      <c r="C14" s="6" t="s">
        <v>173</v>
      </c>
      <c r="D14" s="3">
        <v>4.69</v>
      </c>
      <c r="E14" s="7">
        <f t="shared" si="0"/>
        <v>324</v>
      </c>
      <c r="F14" s="74">
        <v>17.6</v>
      </c>
      <c r="G14" s="7">
        <f t="shared" si="1"/>
        <v>227</v>
      </c>
      <c r="H14" s="3">
        <v>26.32</v>
      </c>
      <c r="I14" s="7">
        <f t="shared" si="2"/>
        <v>248</v>
      </c>
      <c r="J14" s="21">
        <v>0</v>
      </c>
      <c r="K14" s="7">
        <f t="shared" si="3"/>
        <v>0</v>
      </c>
      <c r="L14" s="62"/>
      <c r="M14" s="21">
        <v>20</v>
      </c>
      <c r="N14" s="7">
        <f t="shared" si="4"/>
        <v>241</v>
      </c>
      <c r="O14" s="3">
        <v>0</v>
      </c>
      <c r="P14" s="7">
        <f t="shared" si="5"/>
        <v>0</v>
      </c>
      <c r="Q14" s="3">
        <v>0</v>
      </c>
      <c r="R14" s="7">
        <f t="shared" si="6"/>
        <v>0</v>
      </c>
      <c r="S14" s="8">
        <v>5</v>
      </c>
      <c r="T14" s="21">
        <v>42.6</v>
      </c>
      <c r="U14" s="7">
        <f t="shared" si="7"/>
        <v>339</v>
      </c>
      <c r="V14" s="9"/>
      <c r="W14" s="10">
        <f t="shared" si="8"/>
        <v>1379</v>
      </c>
      <c r="X14" s="50"/>
      <c r="Y14" s="116">
        <f aca="true" t="shared" si="10" ref="Y14:Y28">A14</f>
        <v>6</v>
      </c>
      <c r="Z14" s="11" t="str">
        <f aca="true" t="shared" si="11" ref="Z14:Z28">B14</f>
        <v>Etien Di Mauro</v>
      </c>
    </row>
    <row r="15" spans="1:26" ht="12.75">
      <c r="A15" s="6">
        <v>7</v>
      </c>
      <c r="B15" s="6" t="s">
        <v>170</v>
      </c>
      <c r="C15" s="6" t="s">
        <v>171</v>
      </c>
      <c r="D15" s="3">
        <v>4.55</v>
      </c>
      <c r="E15" s="7">
        <f t="shared" si="0"/>
        <v>299</v>
      </c>
      <c r="F15" s="74">
        <v>16.24</v>
      </c>
      <c r="G15" s="7">
        <f t="shared" si="1"/>
        <v>202</v>
      </c>
      <c r="H15" s="3">
        <v>17.77</v>
      </c>
      <c r="I15" s="7">
        <f t="shared" si="2"/>
        <v>132</v>
      </c>
      <c r="J15" s="21">
        <v>0</v>
      </c>
      <c r="K15" s="7">
        <f t="shared" si="3"/>
        <v>0</v>
      </c>
      <c r="L15" s="62"/>
      <c r="M15" s="21">
        <v>20.2</v>
      </c>
      <c r="N15" s="7">
        <f t="shared" si="4"/>
        <v>228</v>
      </c>
      <c r="O15" s="3">
        <v>0</v>
      </c>
      <c r="P15" s="7">
        <f t="shared" si="5"/>
        <v>0</v>
      </c>
      <c r="Q15" s="3">
        <v>0</v>
      </c>
      <c r="R15" s="7">
        <f t="shared" si="6"/>
        <v>0</v>
      </c>
      <c r="S15" s="8">
        <v>5</v>
      </c>
      <c r="T15" s="21">
        <v>56.6</v>
      </c>
      <c r="U15" s="7">
        <f t="shared" si="7"/>
        <v>278</v>
      </c>
      <c r="V15" s="9"/>
      <c r="W15" s="10">
        <f t="shared" si="8"/>
        <v>1139</v>
      </c>
      <c r="X15" s="50"/>
      <c r="Y15" s="116">
        <f t="shared" si="10"/>
        <v>7</v>
      </c>
      <c r="Z15" s="11" t="str">
        <f t="shared" si="11"/>
        <v>Beni Ngwamah</v>
      </c>
    </row>
    <row r="16" spans="1:26" ht="12.75">
      <c r="A16" s="6">
        <v>8</v>
      </c>
      <c r="B16" s="12" t="s">
        <v>198</v>
      </c>
      <c r="C16" s="12" t="s">
        <v>199</v>
      </c>
      <c r="D16" s="3">
        <v>4.87</v>
      </c>
      <c r="E16" s="7">
        <f t="shared" si="0"/>
        <v>358</v>
      </c>
      <c r="F16" s="74">
        <v>20.83</v>
      </c>
      <c r="G16" s="7">
        <f t="shared" si="1"/>
        <v>288</v>
      </c>
      <c r="H16" s="3">
        <v>18.71</v>
      </c>
      <c r="I16" s="7">
        <f t="shared" si="2"/>
        <v>144</v>
      </c>
      <c r="J16" s="21">
        <v>0</v>
      </c>
      <c r="K16" s="7">
        <f t="shared" si="3"/>
        <v>0</v>
      </c>
      <c r="L16" s="62"/>
      <c r="M16" s="21">
        <v>0</v>
      </c>
      <c r="N16" s="7">
        <f t="shared" si="4"/>
        <v>0</v>
      </c>
      <c r="O16" s="3">
        <v>0</v>
      </c>
      <c r="P16" s="7">
        <f t="shared" si="5"/>
        <v>0</v>
      </c>
      <c r="Q16" s="3">
        <v>0</v>
      </c>
      <c r="R16" s="7">
        <f t="shared" si="6"/>
        <v>0</v>
      </c>
      <c r="S16" s="8">
        <v>5</v>
      </c>
      <c r="T16" s="21">
        <v>43.8</v>
      </c>
      <c r="U16" s="7">
        <f t="shared" si="7"/>
        <v>334</v>
      </c>
      <c r="V16" s="9"/>
      <c r="W16" s="10">
        <f t="shared" si="8"/>
        <v>1124</v>
      </c>
      <c r="X16" s="50"/>
      <c r="Y16" s="116">
        <f t="shared" si="10"/>
        <v>8</v>
      </c>
      <c r="Z16" s="11" t="str">
        <f t="shared" si="11"/>
        <v>Emmanuel Fregene</v>
      </c>
    </row>
    <row r="17" spans="1:26" ht="12.75">
      <c r="A17" s="6">
        <v>9</v>
      </c>
      <c r="B17" s="6" t="s">
        <v>168</v>
      </c>
      <c r="C17" s="6" t="s">
        <v>169</v>
      </c>
      <c r="D17" s="3">
        <v>0</v>
      </c>
      <c r="E17" s="7">
        <f t="shared" si="0"/>
        <v>0</v>
      </c>
      <c r="F17" s="74">
        <v>0</v>
      </c>
      <c r="G17" s="7">
        <f t="shared" si="1"/>
        <v>0</v>
      </c>
      <c r="H17" s="3">
        <v>0</v>
      </c>
      <c r="I17" s="7">
        <f t="shared" si="2"/>
        <v>0</v>
      </c>
      <c r="J17" s="21">
        <v>0</v>
      </c>
      <c r="K17" s="7">
        <f t="shared" si="3"/>
        <v>0</v>
      </c>
      <c r="L17" s="62"/>
      <c r="M17" s="21">
        <v>0</v>
      </c>
      <c r="N17" s="7">
        <f t="shared" si="4"/>
        <v>0</v>
      </c>
      <c r="O17" s="3">
        <v>0</v>
      </c>
      <c r="P17" s="7">
        <f t="shared" si="5"/>
        <v>0</v>
      </c>
      <c r="Q17" s="3">
        <v>0</v>
      </c>
      <c r="R17" s="7">
        <f t="shared" si="6"/>
        <v>0</v>
      </c>
      <c r="S17" s="8">
        <v>0</v>
      </c>
      <c r="T17" s="21">
        <v>0</v>
      </c>
      <c r="U17" s="7">
        <f t="shared" si="7"/>
        <v>0</v>
      </c>
      <c r="V17" s="9"/>
      <c r="W17" s="10">
        <f t="shared" si="8"/>
        <v>0</v>
      </c>
      <c r="X17" s="50"/>
      <c r="Y17" s="116">
        <f t="shared" si="10"/>
        <v>9</v>
      </c>
      <c r="Z17" s="11" t="str">
        <f t="shared" si="11"/>
        <v>Phine Asare</v>
      </c>
    </row>
    <row r="18" spans="1:26" ht="12.75">
      <c r="A18" s="6">
        <v>10</v>
      </c>
      <c r="B18" s="6" t="s">
        <v>219</v>
      </c>
      <c r="C18" s="6" t="s">
        <v>220</v>
      </c>
      <c r="D18" s="3">
        <v>0</v>
      </c>
      <c r="E18" s="7">
        <f t="shared" si="0"/>
        <v>0</v>
      </c>
      <c r="F18" s="74">
        <v>0</v>
      </c>
      <c r="G18" s="7">
        <f t="shared" si="1"/>
        <v>0</v>
      </c>
      <c r="H18" s="3">
        <v>0</v>
      </c>
      <c r="I18" s="7">
        <f t="shared" si="2"/>
        <v>0</v>
      </c>
      <c r="J18" s="21">
        <v>0</v>
      </c>
      <c r="K18" s="7">
        <f t="shared" si="3"/>
        <v>0</v>
      </c>
      <c r="L18" s="62"/>
      <c r="M18" s="21">
        <v>0</v>
      </c>
      <c r="N18" s="7">
        <f t="shared" si="4"/>
        <v>0</v>
      </c>
      <c r="O18" s="3">
        <v>0</v>
      </c>
      <c r="P18" s="7">
        <f t="shared" si="5"/>
        <v>0</v>
      </c>
      <c r="Q18" s="3">
        <v>0</v>
      </c>
      <c r="R18" s="7">
        <f t="shared" si="6"/>
        <v>0</v>
      </c>
      <c r="S18" s="8">
        <v>0</v>
      </c>
      <c r="T18" s="21">
        <v>0</v>
      </c>
      <c r="U18" s="7">
        <f t="shared" si="7"/>
        <v>0</v>
      </c>
      <c r="V18" s="9"/>
      <c r="W18" s="10">
        <f t="shared" si="8"/>
        <v>0</v>
      </c>
      <c r="X18" s="50"/>
      <c r="Y18" s="116">
        <f t="shared" si="10"/>
        <v>10</v>
      </c>
      <c r="Z18" s="11" t="str">
        <f t="shared" si="11"/>
        <v>Indigo Kew</v>
      </c>
    </row>
    <row r="19" spans="1:26" ht="12.75">
      <c r="A19" s="6">
        <v>11</v>
      </c>
      <c r="B19" s="6" t="s">
        <v>223</v>
      </c>
      <c r="C19" s="6" t="s">
        <v>224</v>
      </c>
      <c r="D19" s="3">
        <v>0</v>
      </c>
      <c r="E19" s="7">
        <f t="shared" si="0"/>
        <v>0</v>
      </c>
      <c r="F19" s="74">
        <v>0</v>
      </c>
      <c r="G19" s="7">
        <f t="shared" si="1"/>
        <v>0</v>
      </c>
      <c r="H19" s="3">
        <v>0</v>
      </c>
      <c r="I19" s="7">
        <f t="shared" si="2"/>
        <v>0</v>
      </c>
      <c r="J19" s="21">
        <v>0</v>
      </c>
      <c r="K19" s="7">
        <f t="shared" si="3"/>
        <v>0</v>
      </c>
      <c r="L19" s="62"/>
      <c r="M19" s="21">
        <v>0</v>
      </c>
      <c r="N19" s="7">
        <f t="shared" si="4"/>
        <v>0</v>
      </c>
      <c r="O19" s="3">
        <v>0</v>
      </c>
      <c r="P19" s="7">
        <f t="shared" si="5"/>
        <v>0</v>
      </c>
      <c r="Q19" s="3">
        <v>0</v>
      </c>
      <c r="R19" s="7">
        <f t="shared" si="6"/>
        <v>0</v>
      </c>
      <c r="S19" s="8">
        <v>0</v>
      </c>
      <c r="T19" s="21">
        <v>0</v>
      </c>
      <c r="U19" s="7">
        <f t="shared" si="7"/>
        <v>0</v>
      </c>
      <c r="V19" s="9"/>
      <c r="W19" s="10">
        <f t="shared" si="8"/>
        <v>0</v>
      </c>
      <c r="X19" s="50"/>
      <c r="Y19" s="116">
        <f t="shared" si="10"/>
        <v>11</v>
      </c>
      <c r="Z19" s="11" t="str">
        <f t="shared" si="11"/>
        <v>Ben Cross</v>
      </c>
    </row>
    <row r="20" spans="1:26" ht="12.75">
      <c r="A20" s="6">
        <v>12</v>
      </c>
      <c r="B20" s="6" t="s">
        <v>225</v>
      </c>
      <c r="C20" s="6" t="s">
        <v>226</v>
      </c>
      <c r="D20" s="3">
        <v>0</v>
      </c>
      <c r="E20" s="7">
        <f t="shared" si="0"/>
        <v>0</v>
      </c>
      <c r="F20" s="74">
        <v>0</v>
      </c>
      <c r="G20" s="7">
        <f t="shared" si="1"/>
        <v>0</v>
      </c>
      <c r="H20" s="3">
        <v>0</v>
      </c>
      <c r="I20" s="7">
        <f t="shared" si="2"/>
        <v>0</v>
      </c>
      <c r="J20" s="21">
        <v>0</v>
      </c>
      <c r="K20" s="7">
        <f t="shared" si="3"/>
        <v>0</v>
      </c>
      <c r="L20" s="62"/>
      <c r="M20" s="21">
        <v>0</v>
      </c>
      <c r="N20" s="7">
        <f t="shared" si="4"/>
        <v>0</v>
      </c>
      <c r="O20" s="3">
        <v>0</v>
      </c>
      <c r="P20" s="7">
        <f t="shared" si="5"/>
        <v>0</v>
      </c>
      <c r="Q20" s="3">
        <v>0</v>
      </c>
      <c r="R20" s="7">
        <f t="shared" si="6"/>
        <v>0</v>
      </c>
      <c r="S20" s="8">
        <v>0</v>
      </c>
      <c r="T20" s="21">
        <v>0</v>
      </c>
      <c r="U20" s="7">
        <f t="shared" si="7"/>
        <v>0</v>
      </c>
      <c r="V20" s="9"/>
      <c r="W20" s="10">
        <f t="shared" si="8"/>
        <v>0</v>
      </c>
      <c r="X20" s="50"/>
      <c r="Y20" s="116">
        <f t="shared" si="10"/>
        <v>12</v>
      </c>
      <c r="Z20" s="11" t="str">
        <f t="shared" si="11"/>
        <v>George Maxwell</v>
      </c>
    </row>
    <row r="21" spans="1:26" ht="12.75">
      <c r="A21" s="6"/>
      <c r="B21" s="6" t="s">
        <v>23</v>
      </c>
      <c r="C21" s="6"/>
      <c r="D21" s="3">
        <v>0</v>
      </c>
      <c r="E21" s="7">
        <f aca="true" t="shared" si="12" ref="E21:E58">IF(D21=0,0,TRUNC(0.14354*(((D21*100)-220)^1.4)))</f>
        <v>0</v>
      </c>
      <c r="F21" s="74">
        <v>0</v>
      </c>
      <c r="G21" s="7">
        <f aca="true" t="shared" si="13" ref="G21:G58">IF(F21=0,0,TRUNC(12.91*((F21-4)^1.1)))</f>
        <v>0</v>
      </c>
      <c r="H21" s="3">
        <v>0</v>
      </c>
      <c r="I21" s="7">
        <f aca="true" t="shared" si="14" ref="I21:I58">IF(H21=0,0,TRUNC(10.14*((H21-7)^1.08)))</f>
        <v>0</v>
      </c>
      <c r="J21" s="21">
        <v>0</v>
      </c>
      <c r="K21" s="7">
        <f aca="true" t="shared" si="15" ref="K21:K58">IF(J21=0,0,TRUNC(1.53775*((81.86-J21)^1.81)))</f>
        <v>0</v>
      </c>
      <c r="L21" s="62"/>
      <c r="M21" s="21">
        <v>0</v>
      </c>
      <c r="N21" s="7">
        <f aca="true" t="shared" si="16" ref="N21:N58">IF(M21=0,0,TRUNC(7.237*((26.76-M21)^1.835)))</f>
        <v>0</v>
      </c>
      <c r="O21" s="3">
        <v>0</v>
      </c>
      <c r="P21" s="7">
        <f aca="true" t="shared" si="17" ref="P21:P58">IF(O21=0,0,TRUNC(0.8465*(((O21*100)-75)^1.42)))</f>
        <v>0</v>
      </c>
      <c r="Q21" s="3">
        <v>0</v>
      </c>
      <c r="R21" s="7">
        <f aca="true" t="shared" si="18" ref="R21:R58">IF(Q21=0,0,TRUNC(51.39*((Q21-1.5)^1.05)))</f>
        <v>0</v>
      </c>
      <c r="S21" s="8">
        <v>0</v>
      </c>
      <c r="T21" s="21">
        <v>0</v>
      </c>
      <c r="U21" s="7">
        <f aca="true" t="shared" si="19" ref="U21:U58">IF(S21+T21=0,0,TRUNC(0.03768*((480-(S21*60+T21))^1.85)))</f>
        <v>0</v>
      </c>
      <c r="V21" s="9"/>
      <c r="W21" s="10">
        <f aca="true" t="shared" si="20" ref="W21:W58">SUM(G21,N21,P21,R21,K21,E21,I21,U21)</f>
        <v>0</v>
      </c>
      <c r="X21" s="50"/>
      <c r="Y21" s="116">
        <f t="shared" si="10"/>
        <v>0</v>
      </c>
      <c r="Z21" s="11" t="str">
        <f t="shared" si="11"/>
        <v>Name 13</v>
      </c>
    </row>
    <row r="22" spans="1:26" ht="12.75">
      <c r="A22" s="6"/>
      <c r="B22" s="6" t="s">
        <v>24</v>
      </c>
      <c r="C22" s="6"/>
      <c r="D22" s="3">
        <v>0</v>
      </c>
      <c r="E22" s="7">
        <f t="shared" si="12"/>
        <v>0</v>
      </c>
      <c r="F22" s="74">
        <v>0</v>
      </c>
      <c r="G22" s="7">
        <f t="shared" si="13"/>
        <v>0</v>
      </c>
      <c r="H22" s="3">
        <v>0</v>
      </c>
      <c r="I22" s="7">
        <f t="shared" si="14"/>
        <v>0</v>
      </c>
      <c r="J22" s="21">
        <v>0</v>
      </c>
      <c r="K22" s="7">
        <f t="shared" si="15"/>
        <v>0</v>
      </c>
      <c r="L22" s="62"/>
      <c r="M22" s="21">
        <v>0</v>
      </c>
      <c r="N22" s="7">
        <f t="shared" si="16"/>
        <v>0</v>
      </c>
      <c r="O22" s="3">
        <v>0</v>
      </c>
      <c r="P22" s="7">
        <f t="shared" si="17"/>
        <v>0</v>
      </c>
      <c r="Q22" s="3">
        <v>0</v>
      </c>
      <c r="R22" s="7">
        <f t="shared" si="18"/>
        <v>0</v>
      </c>
      <c r="S22" s="8">
        <v>0</v>
      </c>
      <c r="T22" s="21">
        <v>0</v>
      </c>
      <c r="U22" s="7">
        <f t="shared" si="19"/>
        <v>0</v>
      </c>
      <c r="V22" s="9"/>
      <c r="W22" s="10">
        <f t="shared" si="20"/>
        <v>0</v>
      </c>
      <c r="X22" s="50"/>
      <c r="Y22" s="116">
        <f t="shared" si="10"/>
        <v>0</v>
      </c>
      <c r="Z22" s="11" t="str">
        <f t="shared" si="11"/>
        <v>Name 14</v>
      </c>
    </row>
    <row r="23" spans="1:26" ht="12.75">
      <c r="A23" s="6"/>
      <c r="B23" s="6" t="s">
        <v>25</v>
      </c>
      <c r="C23" s="6"/>
      <c r="D23" s="3">
        <v>0</v>
      </c>
      <c r="E23" s="7">
        <f t="shared" si="12"/>
        <v>0</v>
      </c>
      <c r="F23" s="74">
        <v>0</v>
      </c>
      <c r="G23" s="7">
        <f t="shared" si="13"/>
        <v>0</v>
      </c>
      <c r="H23" s="3">
        <v>0</v>
      </c>
      <c r="I23" s="7">
        <f t="shared" si="14"/>
        <v>0</v>
      </c>
      <c r="J23" s="21">
        <v>0</v>
      </c>
      <c r="K23" s="7">
        <f t="shared" si="15"/>
        <v>0</v>
      </c>
      <c r="L23" s="62"/>
      <c r="M23" s="21">
        <v>0</v>
      </c>
      <c r="N23" s="7">
        <f t="shared" si="16"/>
        <v>0</v>
      </c>
      <c r="O23" s="3">
        <v>0</v>
      </c>
      <c r="P23" s="7">
        <f t="shared" si="17"/>
        <v>0</v>
      </c>
      <c r="Q23" s="3">
        <v>0</v>
      </c>
      <c r="R23" s="7">
        <f t="shared" si="18"/>
        <v>0</v>
      </c>
      <c r="S23" s="8">
        <v>0</v>
      </c>
      <c r="T23" s="21">
        <v>0</v>
      </c>
      <c r="U23" s="7">
        <f t="shared" si="19"/>
        <v>0</v>
      </c>
      <c r="V23" s="9"/>
      <c r="W23" s="10">
        <f t="shared" si="20"/>
        <v>0</v>
      </c>
      <c r="X23" s="50"/>
      <c r="Y23" s="116">
        <f t="shared" si="10"/>
        <v>0</v>
      </c>
      <c r="Z23" s="11" t="str">
        <f t="shared" si="11"/>
        <v>Name 15</v>
      </c>
    </row>
    <row r="24" spans="1:26" ht="12.75">
      <c r="A24" s="6"/>
      <c r="B24" s="6" t="s">
        <v>26</v>
      </c>
      <c r="C24" s="6"/>
      <c r="D24" s="3">
        <v>0</v>
      </c>
      <c r="E24" s="7">
        <f t="shared" si="12"/>
        <v>0</v>
      </c>
      <c r="F24" s="74">
        <v>0</v>
      </c>
      <c r="G24" s="7">
        <f t="shared" si="13"/>
        <v>0</v>
      </c>
      <c r="H24" s="3">
        <v>0</v>
      </c>
      <c r="I24" s="7">
        <f t="shared" si="14"/>
        <v>0</v>
      </c>
      <c r="J24" s="21">
        <v>0</v>
      </c>
      <c r="K24" s="7">
        <f t="shared" si="15"/>
        <v>0</v>
      </c>
      <c r="L24" s="62"/>
      <c r="M24" s="21">
        <v>0</v>
      </c>
      <c r="N24" s="7">
        <f t="shared" si="16"/>
        <v>0</v>
      </c>
      <c r="O24" s="3">
        <v>0</v>
      </c>
      <c r="P24" s="7">
        <f t="shared" si="17"/>
        <v>0</v>
      </c>
      <c r="Q24" s="3">
        <v>0</v>
      </c>
      <c r="R24" s="7">
        <f t="shared" si="18"/>
        <v>0</v>
      </c>
      <c r="S24" s="8">
        <v>0</v>
      </c>
      <c r="T24" s="21">
        <v>0</v>
      </c>
      <c r="U24" s="7">
        <f t="shared" si="19"/>
        <v>0</v>
      </c>
      <c r="V24" s="9"/>
      <c r="W24" s="10">
        <f t="shared" si="20"/>
        <v>0</v>
      </c>
      <c r="X24" s="50"/>
      <c r="Y24" s="116">
        <f t="shared" si="10"/>
        <v>0</v>
      </c>
      <c r="Z24" s="11" t="str">
        <f t="shared" si="11"/>
        <v>Name 16</v>
      </c>
    </row>
    <row r="25" spans="1:26" ht="12.75">
      <c r="A25" s="6"/>
      <c r="B25" s="6" t="s">
        <v>27</v>
      </c>
      <c r="C25" s="6"/>
      <c r="D25" s="3">
        <v>0</v>
      </c>
      <c r="E25" s="7">
        <f t="shared" si="12"/>
        <v>0</v>
      </c>
      <c r="F25" s="74">
        <v>0</v>
      </c>
      <c r="G25" s="7">
        <f t="shared" si="13"/>
        <v>0</v>
      </c>
      <c r="H25" s="3">
        <v>0</v>
      </c>
      <c r="I25" s="7">
        <f t="shared" si="14"/>
        <v>0</v>
      </c>
      <c r="J25" s="21">
        <v>0</v>
      </c>
      <c r="K25" s="7">
        <f t="shared" si="15"/>
        <v>0</v>
      </c>
      <c r="L25" s="62"/>
      <c r="M25" s="21">
        <v>0</v>
      </c>
      <c r="N25" s="7">
        <f t="shared" si="16"/>
        <v>0</v>
      </c>
      <c r="O25" s="3">
        <v>0</v>
      </c>
      <c r="P25" s="7">
        <f t="shared" si="17"/>
        <v>0</v>
      </c>
      <c r="Q25" s="3">
        <v>0</v>
      </c>
      <c r="R25" s="7">
        <f t="shared" si="18"/>
        <v>0</v>
      </c>
      <c r="S25" s="8">
        <v>0</v>
      </c>
      <c r="T25" s="21">
        <v>0</v>
      </c>
      <c r="U25" s="7">
        <f t="shared" si="19"/>
        <v>0</v>
      </c>
      <c r="V25" s="9"/>
      <c r="W25" s="10">
        <f t="shared" si="20"/>
        <v>0</v>
      </c>
      <c r="X25" s="50"/>
      <c r="Y25" s="116">
        <f t="shared" si="10"/>
        <v>0</v>
      </c>
      <c r="Z25" s="11" t="str">
        <f t="shared" si="11"/>
        <v>Name 17</v>
      </c>
    </row>
    <row r="26" spans="1:26" ht="12.75">
      <c r="A26" s="6"/>
      <c r="B26" s="6" t="s">
        <v>28</v>
      </c>
      <c r="C26" s="6"/>
      <c r="D26" s="3">
        <v>0</v>
      </c>
      <c r="E26" s="7">
        <f t="shared" si="12"/>
        <v>0</v>
      </c>
      <c r="F26" s="74">
        <v>0</v>
      </c>
      <c r="G26" s="7">
        <f t="shared" si="13"/>
        <v>0</v>
      </c>
      <c r="H26" s="3">
        <v>0</v>
      </c>
      <c r="I26" s="7">
        <f t="shared" si="14"/>
        <v>0</v>
      </c>
      <c r="J26" s="21">
        <v>0</v>
      </c>
      <c r="K26" s="7">
        <f t="shared" si="15"/>
        <v>0</v>
      </c>
      <c r="L26" s="62"/>
      <c r="M26" s="21">
        <v>0</v>
      </c>
      <c r="N26" s="7">
        <f t="shared" si="16"/>
        <v>0</v>
      </c>
      <c r="O26" s="3">
        <v>0</v>
      </c>
      <c r="P26" s="7">
        <f t="shared" si="17"/>
        <v>0</v>
      </c>
      <c r="Q26" s="3">
        <v>0</v>
      </c>
      <c r="R26" s="7">
        <f t="shared" si="18"/>
        <v>0</v>
      </c>
      <c r="S26" s="8">
        <v>0</v>
      </c>
      <c r="T26" s="21">
        <v>0</v>
      </c>
      <c r="U26" s="7">
        <f t="shared" si="19"/>
        <v>0</v>
      </c>
      <c r="V26" s="9"/>
      <c r="W26" s="10">
        <f t="shared" si="20"/>
        <v>0</v>
      </c>
      <c r="X26" s="50"/>
      <c r="Y26" s="116">
        <f t="shared" si="10"/>
        <v>0</v>
      </c>
      <c r="Z26" s="11" t="str">
        <f t="shared" si="11"/>
        <v>Name 18</v>
      </c>
    </row>
    <row r="27" spans="1:26" ht="12.75">
      <c r="A27" s="6"/>
      <c r="B27" s="6" t="s">
        <v>29</v>
      </c>
      <c r="C27" s="6"/>
      <c r="D27" s="3">
        <v>0</v>
      </c>
      <c r="E27" s="7">
        <f t="shared" si="12"/>
        <v>0</v>
      </c>
      <c r="F27" s="74">
        <v>0</v>
      </c>
      <c r="G27" s="7">
        <f t="shared" si="13"/>
        <v>0</v>
      </c>
      <c r="H27" s="3">
        <v>0</v>
      </c>
      <c r="I27" s="7">
        <f t="shared" si="14"/>
        <v>0</v>
      </c>
      <c r="J27" s="21">
        <v>0</v>
      </c>
      <c r="K27" s="7">
        <f t="shared" si="15"/>
        <v>0</v>
      </c>
      <c r="L27" s="62"/>
      <c r="M27" s="21">
        <v>0</v>
      </c>
      <c r="N27" s="7">
        <f t="shared" si="16"/>
        <v>0</v>
      </c>
      <c r="O27" s="3">
        <v>0</v>
      </c>
      <c r="P27" s="7">
        <f t="shared" si="17"/>
        <v>0</v>
      </c>
      <c r="Q27" s="3">
        <v>0</v>
      </c>
      <c r="R27" s="7">
        <f t="shared" si="18"/>
        <v>0</v>
      </c>
      <c r="S27" s="8">
        <v>0</v>
      </c>
      <c r="T27" s="21">
        <v>0</v>
      </c>
      <c r="U27" s="7">
        <f t="shared" si="19"/>
        <v>0</v>
      </c>
      <c r="V27" s="9"/>
      <c r="W27" s="10">
        <f t="shared" si="20"/>
        <v>0</v>
      </c>
      <c r="X27" s="50"/>
      <c r="Y27" s="116">
        <f t="shared" si="10"/>
        <v>0</v>
      </c>
      <c r="Z27" s="11" t="str">
        <f t="shared" si="11"/>
        <v>Name 19</v>
      </c>
    </row>
    <row r="28" spans="1:26" ht="13.5" thickBot="1">
      <c r="A28" s="6"/>
      <c r="B28" s="6" t="s">
        <v>30</v>
      </c>
      <c r="C28" s="6"/>
      <c r="D28" s="3">
        <v>0</v>
      </c>
      <c r="E28" s="7">
        <f t="shared" si="12"/>
        <v>0</v>
      </c>
      <c r="F28" s="74">
        <v>0</v>
      </c>
      <c r="G28" s="7">
        <f t="shared" si="13"/>
        <v>0</v>
      </c>
      <c r="H28" s="3">
        <v>0</v>
      </c>
      <c r="I28" s="7">
        <f t="shared" si="14"/>
        <v>0</v>
      </c>
      <c r="J28" s="21">
        <v>0</v>
      </c>
      <c r="K28" s="7">
        <f t="shared" si="15"/>
        <v>0</v>
      </c>
      <c r="L28" s="62"/>
      <c r="M28" s="21">
        <v>0</v>
      </c>
      <c r="N28" s="7">
        <f t="shared" si="16"/>
        <v>0</v>
      </c>
      <c r="O28" s="3">
        <v>0</v>
      </c>
      <c r="P28" s="7">
        <f t="shared" si="17"/>
        <v>0</v>
      </c>
      <c r="Q28" s="3">
        <v>0</v>
      </c>
      <c r="R28" s="7">
        <f t="shared" si="18"/>
        <v>0</v>
      </c>
      <c r="S28" s="8">
        <v>0</v>
      </c>
      <c r="T28" s="21">
        <v>0</v>
      </c>
      <c r="U28" s="7">
        <f t="shared" si="19"/>
        <v>0</v>
      </c>
      <c r="V28" s="13"/>
      <c r="W28" s="10">
        <f t="shared" si="20"/>
        <v>0</v>
      </c>
      <c r="X28" s="50"/>
      <c r="Y28" s="116">
        <f t="shared" si="10"/>
        <v>0</v>
      </c>
      <c r="Z28" s="11" t="str">
        <f t="shared" si="11"/>
        <v>Name 20</v>
      </c>
    </row>
    <row r="29" spans="1:26" ht="13.5" thickBot="1">
      <c r="A29" s="6"/>
      <c r="B29" s="6" t="s">
        <v>35</v>
      </c>
      <c r="C29" s="6"/>
      <c r="D29" s="3">
        <v>0</v>
      </c>
      <c r="E29" s="7">
        <f t="shared" si="12"/>
        <v>0</v>
      </c>
      <c r="F29" s="74">
        <v>0</v>
      </c>
      <c r="G29" s="7">
        <f t="shared" si="13"/>
        <v>0</v>
      </c>
      <c r="H29" s="3">
        <v>0</v>
      </c>
      <c r="I29" s="7">
        <f t="shared" si="14"/>
        <v>0</v>
      </c>
      <c r="J29" s="21">
        <v>0</v>
      </c>
      <c r="K29" s="7">
        <f t="shared" si="15"/>
        <v>0</v>
      </c>
      <c r="L29" s="62"/>
      <c r="M29" s="21">
        <v>0</v>
      </c>
      <c r="N29" s="7">
        <f t="shared" si="16"/>
        <v>0</v>
      </c>
      <c r="O29" s="3">
        <v>0</v>
      </c>
      <c r="P29" s="7">
        <f t="shared" si="17"/>
        <v>0</v>
      </c>
      <c r="Q29" s="3">
        <v>0</v>
      </c>
      <c r="R29" s="7">
        <f t="shared" si="18"/>
        <v>0</v>
      </c>
      <c r="S29" s="8">
        <v>0</v>
      </c>
      <c r="T29" s="21">
        <v>0</v>
      </c>
      <c r="U29" s="7">
        <f t="shared" si="19"/>
        <v>0</v>
      </c>
      <c r="V29" s="13"/>
      <c r="W29" s="10">
        <f t="shared" si="20"/>
        <v>0</v>
      </c>
      <c r="X29" s="50"/>
      <c r="Y29" s="116">
        <v>46</v>
      </c>
      <c r="Z29" s="11" t="str">
        <f aca="true" t="shared" si="21" ref="Z29:Z58">B29</f>
        <v>Name 21</v>
      </c>
    </row>
    <row r="30" spans="1:26" ht="13.5" thickBot="1">
      <c r="A30" s="6"/>
      <c r="B30" s="6" t="s">
        <v>36</v>
      </c>
      <c r="C30" s="6"/>
      <c r="D30" s="3">
        <v>0</v>
      </c>
      <c r="E30" s="7">
        <f t="shared" si="12"/>
        <v>0</v>
      </c>
      <c r="F30" s="74">
        <v>0</v>
      </c>
      <c r="G30" s="7">
        <f t="shared" si="13"/>
        <v>0</v>
      </c>
      <c r="H30" s="3">
        <v>0</v>
      </c>
      <c r="I30" s="7">
        <f t="shared" si="14"/>
        <v>0</v>
      </c>
      <c r="J30" s="21">
        <v>0</v>
      </c>
      <c r="K30" s="7">
        <f t="shared" si="15"/>
        <v>0</v>
      </c>
      <c r="L30" s="62"/>
      <c r="M30" s="21">
        <v>0</v>
      </c>
      <c r="N30" s="7">
        <f t="shared" si="16"/>
        <v>0</v>
      </c>
      <c r="O30" s="3">
        <v>0</v>
      </c>
      <c r="P30" s="7">
        <f t="shared" si="17"/>
        <v>0</v>
      </c>
      <c r="Q30" s="3">
        <v>0</v>
      </c>
      <c r="R30" s="7">
        <f t="shared" si="18"/>
        <v>0</v>
      </c>
      <c r="S30" s="8">
        <v>0</v>
      </c>
      <c r="T30" s="21">
        <v>0</v>
      </c>
      <c r="U30" s="7">
        <f t="shared" si="19"/>
        <v>0</v>
      </c>
      <c r="V30" s="13"/>
      <c r="W30" s="10">
        <f t="shared" si="20"/>
        <v>0</v>
      </c>
      <c r="X30" s="50"/>
      <c r="Y30" s="50"/>
      <c r="Z30" s="11" t="str">
        <f t="shared" si="21"/>
        <v>Name 22</v>
      </c>
    </row>
    <row r="31" spans="1:26" ht="13.5" thickBot="1">
      <c r="A31" s="6"/>
      <c r="B31" s="6" t="s">
        <v>37</v>
      </c>
      <c r="C31" s="6"/>
      <c r="D31" s="3">
        <v>0</v>
      </c>
      <c r="E31" s="7">
        <f t="shared" si="12"/>
        <v>0</v>
      </c>
      <c r="F31" s="74">
        <v>0</v>
      </c>
      <c r="G31" s="7">
        <f t="shared" si="13"/>
        <v>0</v>
      </c>
      <c r="H31" s="3">
        <v>0</v>
      </c>
      <c r="I31" s="7">
        <f t="shared" si="14"/>
        <v>0</v>
      </c>
      <c r="J31" s="21">
        <v>0</v>
      </c>
      <c r="K31" s="7">
        <f t="shared" si="15"/>
        <v>0</v>
      </c>
      <c r="L31" s="62"/>
      <c r="M31" s="21">
        <v>0</v>
      </c>
      <c r="N31" s="7">
        <f t="shared" si="16"/>
        <v>0</v>
      </c>
      <c r="O31" s="3">
        <v>0</v>
      </c>
      <c r="P31" s="7">
        <f t="shared" si="17"/>
        <v>0</v>
      </c>
      <c r="Q31" s="3">
        <v>0</v>
      </c>
      <c r="R31" s="7">
        <f t="shared" si="18"/>
        <v>0</v>
      </c>
      <c r="S31" s="8">
        <v>0</v>
      </c>
      <c r="T31" s="21">
        <v>0</v>
      </c>
      <c r="U31" s="7">
        <f t="shared" si="19"/>
        <v>0</v>
      </c>
      <c r="V31" s="13"/>
      <c r="W31" s="10">
        <f t="shared" si="20"/>
        <v>0</v>
      </c>
      <c r="X31" s="50"/>
      <c r="Y31" s="50"/>
      <c r="Z31" s="11" t="str">
        <f t="shared" si="21"/>
        <v>Name 23</v>
      </c>
    </row>
    <row r="32" spans="1:26" ht="13.5" thickBot="1">
      <c r="A32" s="6"/>
      <c r="B32" s="6" t="s">
        <v>38</v>
      </c>
      <c r="C32" s="6"/>
      <c r="D32" s="3">
        <v>0</v>
      </c>
      <c r="E32" s="7">
        <f t="shared" si="12"/>
        <v>0</v>
      </c>
      <c r="F32" s="74">
        <v>0</v>
      </c>
      <c r="G32" s="7">
        <f t="shared" si="13"/>
        <v>0</v>
      </c>
      <c r="H32" s="3">
        <v>0</v>
      </c>
      <c r="I32" s="7">
        <f t="shared" si="14"/>
        <v>0</v>
      </c>
      <c r="J32" s="21">
        <v>0</v>
      </c>
      <c r="K32" s="7">
        <f t="shared" si="15"/>
        <v>0</v>
      </c>
      <c r="L32" s="62"/>
      <c r="M32" s="21">
        <v>0</v>
      </c>
      <c r="N32" s="7">
        <f t="shared" si="16"/>
        <v>0</v>
      </c>
      <c r="O32" s="3">
        <v>0</v>
      </c>
      <c r="P32" s="7">
        <f t="shared" si="17"/>
        <v>0</v>
      </c>
      <c r="Q32" s="3">
        <v>0</v>
      </c>
      <c r="R32" s="7">
        <f t="shared" si="18"/>
        <v>0</v>
      </c>
      <c r="S32" s="8">
        <v>0</v>
      </c>
      <c r="T32" s="21">
        <v>0</v>
      </c>
      <c r="U32" s="7">
        <f t="shared" si="19"/>
        <v>0</v>
      </c>
      <c r="V32" s="13"/>
      <c r="W32" s="10">
        <f t="shared" si="20"/>
        <v>0</v>
      </c>
      <c r="X32" s="50"/>
      <c r="Y32" s="50"/>
      <c r="Z32" s="11" t="str">
        <f t="shared" si="21"/>
        <v>Name 24</v>
      </c>
    </row>
    <row r="33" spans="1:26" ht="13.5" thickBot="1">
      <c r="A33" s="6"/>
      <c r="B33" s="6" t="s">
        <v>39</v>
      </c>
      <c r="C33" s="6"/>
      <c r="D33" s="3">
        <v>0</v>
      </c>
      <c r="E33" s="7">
        <f t="shared" si="12"/>
        <v>0</v>
      </c>
      <c r="F33" s="74">
        <v>0</v>
      </c>
      <c r="G33" s="7">
        <f t="shared" si="13"/>
        <v>0</v>
      </c>
      <c r="H33" s="3">
        <v>0</v>
      </c>
      <c r="I33" s="7">
        <f t="shared" si="14"/>
        <v>0</v>
      </c>
      <c r="J33" s="21">
        <v>0</v>
      </c>
      <c r="K33" s="7">
        <f t="shared" si="15"/>
        <v>0</v>
      </c>
      <c r="L33" s="62"/>
      <c r="M33" s="21">
        <v>0</v>
      </c>
      <c r="N33" s="7">
        <f t="shared" si="16"/>
        <v>0</v>
      </c>
      <c r="O33" s="3">
        <v>0</v>
      </c>
      <c r="P33" s="7">
        <f t="shared" si="17"/>
        <v>0</v>
      </c>
      <c r="Q33" s="3">
        <v>0</v>
      </c>
      <c r="R33" s="7">
        <f t="shared" si="18"/>
        <v>0</v>
      </c>
      <c r="S33" s="8">
        <v>0</v>
      </c>
      <c r="T33" s="21">
        <v>0</v>
      </c>
      <c r="U33" s="7">
        <f t="shared" si="19"/>
        <v>0</v>
      </c>
      <c r="V33" s="13"/>
      <c r="W33" s="10">
        <f t="shared" si="20"/>
        <v>0</v>
      </c>
      <c r="X33" s="50"/>
      <c r="Y33" s="50"/>
      <c r="Z33" s="11" t="str">
        <f t="shared" si="21"/>
        <v>Name 25</v>
      </c>
    </row>
    <row r="34" spans="1:26" ht="13.5" thickBot="1">
      <c r="A34" s="6"/>
      <c r="B34" s="6" t="s">
        <v>40</v>
      </c>
      <c r="C34" s="6"/>
      <c r="D34" s="3">
        <v>0</v>
      </c>
      <c r="E34" s="7">
        <f t="shared" si="12"/>
        <v>0</v>
      </c>
      <c r="F34" s="74">
        <v>0</v>
      </c>
      <c r="G34" s="7">
        <f t="shared" si="13"/>
        <v>0</v>
      </c>
      <c r="H34" s="3">
        <v>0</v>
      </c>
      <c r="I34" s="7">
        <f t="shared" si="14"/>
        <v>0</v>
      </c>
      <c r="J34" s="21">
        <v>0</v>
      </c>
      <c r="K34" s="7">
        <f t="shared" si="15"/>
        <v>0</v>
      </c>
      <c r="L34" s="62"/>
      <c r="M34" s="21">
        <v>0</v>
      </c>
      <c r="N34" s="7">
        <f t="shared" si="16"/>
        <v>0</v>
      </c>
      <c r="O34" s="3">
        <v>0</v>
      </c>
      <c r="P34" s="7">
        <f t="shared" si="17"/>
        <v>0</v>
      </c>
      <c r="Q34" s="3">
        <v>0</v>
      </c>
      <c r="R34" s="7">
        <f t="shared" si="18"/>
        <v>0</v>
      </c>
      <c r="S34" s="8">
        <v>0</v>
      </c>
      <c r="T34" s="21">
        <v>0</v>
      </c>
      <c r="U34" s="7">
        <f t="shared" si="19"/>
        <v>0</v>
      </c>
      <c r="V34" s="13"/>
      <c r="W34" s="10">
        <f t="shared" si="20"/>
        <v>0</v>
      </c>
      <c r="X34" s="50"/>
      <c r="Y34" s="50"/>
      <c r="Z34" s="11" t="str">
        <f t="shared" si="21"/>
        <v>Name 26</v>
      </c>
    </row>
    <row r="35" spans="1:26" ht="13.5" thickBot="1">
      <c r="A35" s="6"/>
      <c r="B35" s="6" t="s">
        <v>41</v>
      </c>
      <c r="C35" s="6"/>
      <c r="D35" s="3">
        <v>0</v>
      </c>
      <c r="E35" s="7">
        <f t="shared" si="12"/>
        <v>0</v>
      </c>
      <c r="F35" s="74">
        <v>0</v>
      </c>
      <c r="G35" s="7">
        <f t="shared" si="13"/>
        <v>0</v>
      </c>
      <c r="H35" s="3">
        <v>0</v>
      </c>
      <c r="I35" s="7">
        <f t="shared" si="14"/>
        <v>0</v>
      </c>
      <c r="J35" s="21">
        <v>0</v>
      </c>
      <c r="K35" s="7">
        <f t="shared" si="15"/>
        <v>0</v>
      </c>
      <c r="L35" s="62"/>
      <c r="M35" s="21">
        <v>0</v>
      </c>
      <c r="N35" s="7">
        <f t="shared" si="16"/>
        <v>0</v>
      </c>
      <c r="O35" s="3">
        <v>0</v>
      </c>
      <c r="P35" s="7">
        <f t="shared" si="17"/>
        <v>0</v>
      </c>
      <c r="Q35" s="3">
        <v>0</v>
      </c>
      <c r="R35" s="7">
        <f t="shared" si="18"/>
        <v>0</v>
      </c>
      <c r="S35" s="8">
        <v>0</v>
      </c>
      <c r="T35" s="21">
        <v>0</v>
      </c>
      <c r="U35" s="7">
        <f t="shared" si="19"/>
        <v>0</v>
      </c>
      <c r="V35" s="13"/>
      <c r="W35" s="10">
        <f t="shared" si="20"/>
        <v>0</v>
      </c>
      <c r="X35" s="50"/>
      <c r="Y35" s="50"/>
      <c r="Z35" s="11" t="str">
        <f t="shared" si="21"/>
        <v>Name 27</v>
      </c>
    </row>
    <row r="36" spans="1:26" ht="13.5" thickBot="1">
      <c r="A36" s="6"/>
      <c r="B36" s="6" t="s">
        <v>42</v>
      </c>
      <c r="C36" s="6"/>
      <c r="D36" s="3">
        <v>0</v>
      </c>
      <c r="E36" s="7">
        <f t="shared" si="12"/>
        <v>0</v>
      </c>
      <c r="F36" s="74">
        <v>0</v>
      </c>
      <c r="G36" s="7">
        <f t="shared" si="13"/>
        <v>0</v>
      </c>
      <c r="H36" s="3">
        <v>0</v>
      </c>
      <c r="I36" s="7">
        <f t="shared" si="14"/>
        <v>0</v>
      </c>
      <c r="J36" s="21">
        <v>0</v>
      </c>
      <c r="K36" s="7">
        <f t="shared" si="15"/>
        <v>0</v>
      </c>
      <c r="L36" s="62"/>
      <c r="M36" s="21">
        <v>0</v>
      </c>
      <c r="N36" s="7">
        <f t="shared" si="16"/>
        <v>0</v>
      </c>
      <c r="O36" s="3">
        <v>0</v>
      </c>
      <c r="P36" s="7">
        <f t="shared" si="17"/>
        <v>0</v>
      </c>
      <c r="Q36" s="3">
        <v>0</v>
      </c>
      <c r="R36" s="7">
        <f t="shared" si="18"/>
        <v>0</v>
      </c>
      <c r="S36" s="8">
        <v>0</v>
      </c>
      <c r="T36" s="21">
        <v>0</v>
      </c>
      <c r="U36" s="7">
        <f t="shared" si="19"/>
        <v>0</v>
      </c>
      <c r="V36" s="13"/>
      <c r="W36" s="10">
        <f t="shared" si="20"/>
        <v>0</v>
      </c>
      <c r="X36" s="50"/>
      <c r="Y36" s="50"/>
      <c r="Z36" s="11" t="str">
        <f t="shared" si="21"/>
        <v>Name 28</v>
      </c>
    </row>
    <row r="37" spans="1:26" ht="13.5" thickBot="1">
      <c r="A37" s="6"/>
      <c r="B37" s="6" t="s">
        <v>43</v>
      </c>
      <c r="C37" s="6"/>
      <c r="D37" s="3">
        <v>0</v>
      </c>
      <c r="E37" s="7">
        <f t="shared" si="12"/>
        <v>0</v>
      </c>
      <c r="F37" s="74">
        <v>0</v>
      </c>
      <c r="G37" s="7">
        <f t="shared" si="13"/>
        <v>0</v>
      </c>
      <c r="H37" s="3">
        <v>0</v>
      </c>
      <c r="I37" s="7">
        <f t="shared" si="14"/>
        <v>0</v>
      </c>
      <c r="J37" s="21">
        <v>0</v>
      </c>
      <c r="K37" s="7">
        <f t="shared" si="15"/>
        <v>0</v>
      </c>
      <c r="L37" s="62"/>
      <c r="M37" s="21">
        <v>0</v>
      </c>
      <c r="N37" s="7">
        <f t="shared" si="16"/>
        <v>0</v>
      </c>
      <c r="O37" s="3">
        <v>0</v>
      </c>
      <c r="P37" s="7">
        <f t="shared" si="17"/>
        <v>0</v>
      </c>
      <c r="Q37" s="3">
        <v>0</v>
      </c>
      <c r="R37" s="7">
        <f t="shared" si="18"/>
        <v>0</v>
      </c>
      <c r="S37" s="8">
        <v>0</v>
      </c>
      <c r="T37" s="21">
        <v>0</v>
      </c>
      <c r="U37" s="7">
        <f t="shared" si="19"/>
        <v>0</v>
      </c>
      <c r="V37" s="13"/>
      <c r="W37" s="10">
        <f t="shared" si="20"/>
        <v>0</v>
      </c>
      <c r="X37" s="50"/>
      <c r="Y37" s="50"/>
      <c r="Z37" s="11" t="str">
        <f t="shared" si="21"/>
        <v>Name 29</v>
      </c>
    </row>
    <row r="38" spans="1:26" ht="13.5" thickBot="1">
      <c r="A38" s="6"/>
      <c r="B38" s="6" t="s">
        <v>44</v>
      </c>
      <c r="C38" s="6"/>
      <c r="D38" s="3">
        <v>0</v>
      </c>
      <c r="E38" s="7">
        <f t="shared" si="12"/>
        <v>0</v>
      </c>
      <c r="F38" s="74">
        <v>0</v>
      </c>
      <c r="G38" s="7">
        <f t="shared" si="13"/>
        <v>0</v>
      </c>
      <c r="H38" s="3">
        <v>0</v>
      </c>
      <c r="I38" s="7">
        <f t="shared" si="14"/>
        <v>0</v>
      </c>
      <c r="J38" s="21">
        <v>0</v>
      </c>
      <c r="K38" s="7">
        <f t="shared" si="15"/>
        <v>0</v>
      </c>
      <c r="L38" s="62"/>
      <c r="M38" s="21">
        <v>0</v>
      </c>
      <c r="N38" s="7">
        <f t="shared" si="16"/>
        <v>0</v>
      </c>
      <c r="O38" s="3">
        <v>0</v>
      </c>
      <c r="P38" s="7">
        <f t="shared" si="17"/>
        <v>0</v>
      </c>
      <c r="Q38" s="3">
        <v>0</v>
      </c>
      <c r="R38" s="7">
        <f t="shared" si="18"/>
        <v>0</v>
      </c>
      <c r="S38" s="8">
        <v>0</v>
      </c>
      <c r="T38" s="21">
        <v>0</v>
      </c>
      <c r="U38" s="7">
        <f t="shared" si="19"/>
        <v>0</v>
      </c>
      <c r="V38" s="13"/>
      <c r="W38" s="10">
        <f t="shared" si="20"/>
        <v>0</v>
      </c>
      <c r="X38" s="50"/>
      <c r="Y38" s="50"/>
      <c r="Z38" s="11" t="str">
        <f t="shared" si="21"/>
        <v>Name 30</v>
      </c>
    </row>
    <row r="39" spans="1:26" ht="13.5" thickBot="1">
      <c r="A39" s="6"/>
      <c r="B39" s="6" t="s">
        <v>45</v>
      </c>
      <c r="C39" s="6"/>
      <c r="D39" s="3">
        <v>0</v>
      </c>
      <c r="E39" s="7">
        <f t="shared" si="12"/>
        <v>0</v>
      </c>
      <c r="F39" s="74">
        <v>0</v>
      </c>
      <c r="G39" s="7">
        <f t="shared" si="13"/>
        <v>0</v>
      </c>
      <c r="H39" s="3">
        <v>0</v>
      </c>
      <c r="I39" s="7">
        <f t="shared" si="14"/>
        <v>0</v>
      </c>
      <c r="J39" s="21">
        <v>0</v>
      </c>
      <c r="K39" s="7">
        <f t="shared" si="15"/>
        <v>0</v>
      </c>
      <c r="L39" s="62"/>
      <c r="M39" s="21">
        <v>0</v>
      </c>
      <c r="N39" s="7">
        <f t="shared" si="16"/>
        <v>0</v>
      </c>
      <c r="O39" s="3">
        <v>0</v>
      </c>
      <c r="P39" s="7">
        <f t="shared" si="17"/>
        <v>0</v>
      </c>
      <c r="Q39" s="3">
        <v>0</v>
      </c>
      <c r="R39" s="7">
        <f t="shared" si="18"/>
        <v>0</v>
      </c>
      <c r="S39" s="8">
        <v>0</v>
      </c>
      <c r="T39" s="21">
        <v>0</v>
      </c>
      <c r="U39" s="7">
        <f t="shared" si="19"/>
        <v>0</v>
      </c>
      <c r="V39" s="13"/>
      <c r="W39" s="10">
        <f t="shared" si="20"/>
        <v>0</v>
      </c>
      <c r="X39" s="50"/>
      <c r="Y39" s="50"/>
      <c r="Z39" s="11" t="str">
        <f t="shared" si="21"/>
        <v>Name 31</v>
      </c>
    </row>
    <row r="40" spans="1:26" ht="13.5" thickBot="1">
      <c r="A40" s="6"/>
      <c r="B40" s="6" t="s">
        <v>46</v>
      </c>
      <c r="C40" s="6"/>
      <c r="D40" s="3">
        <v>0</v>
      </c>
      <c r="E40" s="7">
        <f t="shared" si="12"/>
        <v>0</v>
      </c>
      <c r="F40" s="74">
        <v>0</v>
      </c>
      <c r="G40" s="7">
        <f t="shared" si="13"/>
        <v>0</v>
      </c>
      <c r="H40" s="3">
        <v>0</v>
      </c>
      <c r="I40" s="7">
        <f t="shared" si="14"/>
        <v>0</v>
      </c>
      <c r="J40" s="21">
        <v>0</v>
      </c>
      <c r="K40" s="7">
        <f t="shared" si="15"/>
        <v>0</v>
      </c>
      <c r="L40" s="62"/>
      <c r="M40" s="21">
        <v>0</v>
      </c>
      <c r="N40" s="7">
        <f t="shared" si="16"/>
        <v>0</v>
      </c>
      <c r="O40" s="3">
        <v>0</v>
      </c>
      <c r="P40" s="7">
        <f t="shared" si="17"/>
        <v>0</v>
      </c>
      <c r="Q40" s="3">
        <v>0</v>
      </c>
      <c r="R40" s="7">
        <f t="shared" si="18"/>
        <v>0</v>
      </c>
      <c r="S40" s="8">
        <v>0</v>
      </c>
      <c r="T40" s="21">
        <v>0</v>
      </c>
      <c r="U40" s="7">
        <f t="shared" si="19"/>
        <v>0</v>
      </c>
      <c r="V40" s="13"/>
      <c r="W40" s="10">
        <f t="shared" si="20"/>
        <v>0</v>
      </c>
      <c r="X40" s="50"/>
      <c r="Y40" s="50"/>
      <c r="Z40" s="11" t="str">
        <f t="shared" si="21"/>
        <v>Name 32</v>
      </c>
    </row>
    <row r="41" spans="1:26" ht="13.5" thickBot="1">
      <c r="A41" s="6"/>
      <c r="B41" s="6" t="s">
        <v>47</v>
      </c>
      <c r="C41" s="6"/>
      <c r="D41" s="3">
        <v>0</v>
      </c>
      <c r="E41" s="7">
        <f t="shared" si="12"/>
        <v>0</v>
      </c>
      <c r="F41" s="74">
        <v>0</v>
      </c>
      <c r="G41" s="7">
        <f t="shared" si="13"/>
        <v>0</v>
      </c>
      <c r="H41" s="3">
        <v>0</v>
      </c>
      <c r="I41" s="7">
        <f t="shared" si="14"/>
        <v>0</v>
      </c>
      <c r="J41" s="21">
        <v>0</v>
      </c>
      <c r="K41" s="7">
        <f t="shared" si="15"/>
        <v>0</v>
      </c>
      <c r="L41" s="62"/>
      <c r="M41" s="21">
        <v>0</v>
      </c>
      <c r="N41" s="7">
        <f t="shared" si="16"/>
        <v>0</v>
      </c>
      <c r="O41" s="3">
        <v>0</v>
      </c>
      <c r="P41" s="7">
        <f t="shared" si="17"/>
        <v>0</v>
      </c>
      <c r="Q41" s="3">
        <v>0</v>
      </c>
      <c r="R41" s="7">
        <f t="shared" si="18"/>
        <v>0</v>
      </c>
      <c r="S41" s="8">
        <v>0</v>
      </c>
      <c r="T41" s="21">
        <v>0</v>
      </c>
      <c r="U41" s="7">
        <f t="shared" si="19"/>
        <v>0</v>
      </c>
      <c r="V41" s="13"/>
      <c r="W41" s="10">
        <f t="shared" si="20"/>
        <v>0</v>
      </c>
      <c r="X41" s="50"/>
      <c r="Y41" s="50"/>
      <c r="Z41" s="11" t="str">
        <f t="shared" si="21"/>
        <v>Name 33</v>
      </c>
    </row>
    <row r="42" spans="1:26" ht="13.5" thickBot="1">
      <c r="A42" s="6"/>
      <c r="B42" s="6" t="s">
        <v>48</v>
      </c>
      <c r="C42" s="6"/>
      <c r="D42" s="3">
        <v>0</v>
      </c>
      <c r="E42" s="7">
        <f t="shared" si="12"/>
        <v>0</v>
      </c>
      <c r="F42" s="74">
        <v>0</v>
      </c>
      <c r="G42" s="7">
        <f t="shared" si="13"/>
        <v>0</v>
      </c>
      <c r="H42" s="3">
        <v>0</v>
      </c>
      <c r="I42" s="7">
        <f t="shared" si="14"/>
        <v>0</v>
      </c>
      <c r="J42" s="21">
        <v>0</v>
      </c>
      <c r="K42" s="7">
        <f t="shared" si="15"/>
        <v>0</v>
      </c>
      <c r="L42" s="62"/>
      <c r="M42" s="21">
        <v>0</v>
      </c>
      <c r="N42" s="7">
        <f t="shared" si="16"/>
        <v>0</v>
      </c>
      <c r="O42" s="3">
        <v>0</v>
      </c>
      <c r="P42" s="7">
        <f t="shared" si="17"/>
        <v>0</v>
      </c>
      <c r="Q42" s="3">
        <v>0</v>
      </c>
      <c r="R42" s="7">
        <f t="shared" si="18"/>
        <v>0</v>
      </c>
      <c r="S42" s="8">
        <v>0</v>
      </c>
      <c r="T42" s="21">
        <v>0</v>
      </c>
      <c r="U42" s="7">
        <f t="shared" si="19"/>
        <v>0</v>
      </c>
      <c r="V42" s="13"/>
      <c r="W42" s="10">
        <f t="shared" si="20"/>
        <v>0</v>
      </c>
      <c r="X42" s="50"/>
      <c r="Y42" s="50"/>
      <c r="Z42" s="11" t="str">
        <f t="shared" si="21"/>
        <v>Name 34</v>
      </c>
    </row>
    <row r="43" spans="1:26" ht="13.5" thickBot="1">
      <c r="A43" s="6"/>
      <c r="B43" s="6" t="s">
        <v>49</v>
      </c>
      <c r="C43" s="6"/>
      <c r="D43" s="3">
        <v>0</v>
      </c>
      <c r="E43" s="7">
        <f t="shared" si="12"/>
        <v>0</v>
      </c>
      <c r="F43" s="74">
        <v>0</v>
      </c>
      <c r="G43" s="7">
        <f t="shared" si="13"/>
        <v>0</v>
      </c>
      <c r="H43" s="3">
        <v>0</v>
      </c>
      <c r="I43" s="7">
        <f t="shared" si="14"/>
        <v>0</v>
      </c>
      <c r="J43" s="21">
        <v>0</v>
      </c>
      <c r="K43" s="7">
        <f t="shared" si="15"/>
        <v>0</v>
      </c>
      <c r="L43" s="62"/>
      <c r="M43" s="21">
        <v>0</v>
      </c>
      <c r="N43" s="7">
        <f t="shared" si="16"/>
        <v>0</v>
      </c>
      <c r="O43" s="3">
        <v>0</v>
      </c>
      <c r="P43" s="7">
        <f t="shared" si="17"/>
        <v>0</v>
      </c>
      <c r="Q43" s="3">
        <v>0</v>
      </c>
      <c r="R43" s="7">
        <f t="shared" si="18"/>
        <v>0</v>
      </c>
      <c r="S43" s="8">
        <v>0</v>
      </c>
      <c r="T43" s="21">
        <v>0</v>
      </c>
      <c r="U43" s="7">
        <f t="shared" si="19"/>
        <v>0</v>
      </c>
      <c r="V43" s="13"/>
      <c r="W43" s="10">
        <f t="shared" si="20"/>
        <v>0</v>
      </c>
      <c r="X43" s="50"/>
      <c r="Y43" s="50"/>
      <c r="Z43" s="11" t="str">
        <f t="shared" si="21"/>
        <v>Name 35</v>
      </c>
    </row>
    <row r="44" spans="1:26" ht="13.5" thickBot="1">
      <c r="A44" s="6"/>
      <c r="B44" s="6" t="s">
        <v>50</v>
      </c>
      <c r="C44" s="6"/>
      <c r="D44" s="3">
        <v>0</v>
      </c>
      <c r="E44" s="7">
        <f t="shared" si="12"/>
        <v>0</v>
      </c>
      <c r="F44" s="74">
        <v>0</v>
      </c>
      <c r="G44" s="7">
        <f t="shared" si="13"/>
        <v>0</v>
      </c>
      <c r="H44" s="3">
        <v>0</v>
      </c>
      <c r="I44" s="7">
        <f t="shared" si="14"/>
        <v>0</v>
      </c>
      <c r="J44" s="21">
        <v>0</v>
      </c>
      <c r="K44" s="7">
        <f t="shared" si="15"/>
        <v>0</v>
      </c>
      <c r="L44" s="62"/>
      <c r="M44" s="21">
        <v>0</v>
      </c>
      <c r="N44" s="7">
        <f t="shared" si="16"/>
        <v>0</v>
      </c>
      <c r="O44" s="3">
        <v>0</v>
      </c>
      <c r="P44" s="7">
        <f t="shared" si="17"/>
        <v>0</v>
      </c>
      <c r="Q44" s="3">
        <v>0</v>
      </c>
      <c r="R44" s="7">
        <f t="shared" si="18"/>
        <v>0</v>
      </c>
      <c r="S44" s="8">
        <v>0</v>
      </c>
      <c r="T44" s="21">
        <v>0</v>
      </c>
      <c r="U44" s="7">
        <f t="shared" si="19"/>
        <v>0</v>
      </c>
      <c r="V44" s="13"/>
      <c r="W44" s="10">
        <f t="shared" si="20"/>
        <v>0</v>
      </c>
      <c r="X44" s="50"/>
      <c r="Y44" s="50"/>
      <c r="Z44" s="11" t="str">
        <f t="shared" si="21"/>
        <v>Name 36</v>
      </c>
    </row>
    <row r="45" spans="1:26" ht="13.5" thickBot="1">
      <c r="A45" s="6"/>
      <c r="B45" s="6" t="s">
        <v>51</v>
      </c>
      <c r="C45" s="6"/>
      <c r="D45" s="3">
        <v>0</v>
      </c>
      <c r="E45" s="7">
        <f t="shared" si="12"/>
        <v>0</v>
      </c>
      <c r="F45" s="74">
        <v>0</v>
      </c>
      <c r="G45" s="7">
        <f t="shared" si="13"/>
        <v>0</v>
      </c>
      <c r="H45" s="3">
        <v>0</v>
      </c>
      <c r="I45" s="7">
        <f t="shared" si="14"/>
        <v>0</v>
      </c>
      <c r="J45" s="21">
        <v>0</v>
      </c>
      <c r="K45" s="7">
        <f t="shared" si="15"/>
        <v>0</v>
      </c>
      <c r="L45" s="62"/>
      <c r="M45" s="21">
        <v>0</v>
      </c>
      <c r="N45" s="7">
        <f t="shared" si="16"/>
        <v>0</v>
      </c>
      <c r="O45" s="3">
        <v>0</v>
      </c>
      <c r="P45" s="7">
        <f t="shared" si="17"/>
        <v>0</v>
      </c>
      <c r="Q45" s="3">
        <v>0</v>
      </c>
      <c r="R45" s="7">
        <f t="shared" si="18"/>
        <v>0</v>
      </c>
      <c r="S45" s="8">
        <v>0</v>
      </c>
      <c r="T45" s="21">
        <v>0</v>
      </c>
      <c r="U45" s="7">
        <f t="shared" si="19"/>
        <v>0</v>
      </c>
      <c r="V45" s="13"/>
      <c r="W45" s="10">
        <f t="shared" si="20"/>
        <v>0</v>
      </c>
      <c r="X45" s="50"/>
      <c r="Y45" s="50"/>
      <c r="Z45" s="11" t="str">
        <f t="shared" si="21"/>
        <v>Name 37</v>
      </c>
    </row>
    <row r="46" spans="1:26" ht="13.5" thickBot="1">
      <c r="A46" s="6"/>
      <c r="B46" s="6" t="s">
        <v>52</v>
      </c>
      <c r="C46" s="6"/>
      <c r="D46" s="3">
        <v>0</v>
      </c>
      <c r="E46" s="7">
        <f t="shared" si="12"/>
        <v>0</v>
      </c>
      <c r="F46" s="74">
        <v>0</v>
      </c>
      <c r="G46" s="7">
        <f t="shared" si="13"/>
        <v>0</v>
      </c>
      <c r="H46" s="3">
        <v>0</v>
      </c>
      <c r="I46" s="7">
        <f t="shared" si="14"/>
        <v>0</v>
      </c>
      <c r="J46" s="21">
        <v>0</v>
      </c>
      <c r="K46" s="7">
        <f t="shared" si="15"/>
        <v>0</v>
      </c>
      <c r="L46" s="62"/>
      <c r="M46" s="21">
        <v>0</v>
      </c>
      <c r="N46" s="7">
        <f t="shared" si="16"/>
        <v>0</v>
      </c>
      <c r="O46" s="3">
        <v>0</v>
      </c>
      <c r="P46" s="7">
        <f t="shared" si="17"/>
        <v>0</v>
      </c>
      <c r="Q46" s="3">
        <v>0</v>
      </c>
      <c r="R46" s="7">
        <f t="shared" si="18"/>
        <v>0</v>
      </c>
      <c r="S46" s="8">
        <v>0</v>
      </c>
      <c r="T46" s="21">
        <v>0</v>
      </c>
      <c r="U46" s="7">
        <f t="shared" si="19"/>
        <v>0</v>
      </c>
      <c r="V46" s="13"/>
      <c r="W46" s="10">
        <f t="shared" si="20"/>
        <v>0</v>
      </c>
      <c r="X46" s="50"/>
      <c r="Y46" s="50"/>
      <c r="Z46" s="11" t="str">
        <f t="shared" si="21"/>
        <v>Name 38</v>
      </c>
    </row>
    <row r="47" spans="1:26" ht="13.5" thickBot="1">
      <c r="A47" s="6"/>
      <c r="B47" s="6" t="s">
        <v>53</v>
      </c>
      <c r="C47" s="6"/>
      <c r="D47" s="3">
        <v>0</v>
      </c>
      <c r="E47" s="7">
        <f t="shared" si="12"/>
        <v>0</v>
      </c>
      <c r="F47" s="74">
        <v>0</v>
      </c>
      <c r="G47" s="7">
        <f t="shared" si="13"/>
        <v>0</v>
      </c>
      <c r="H47" s="3">
        <v>0</v>
      </c>
      <c r="I47" s="7">
        <f t="shared" si="14"/>
        <v>0</v>
      </c>
      <c r="J47" s="21">
        <v>0</v>
      </c>
      <c r="K47" s="7">
        <f t="shared" si="15"/>
        <v>0</v>
      </c>
      <c r="L47" s="62"/>
      <c r="M47" s="21">
        <v>0</v>
      </c>
      <c r="N47" s="7">
        <f t="shared" si="16"/>
        <v>0</v>
      </c>
      <c r="O47" s="3">
        <v>0</v>
      </c>
      <c r="P47" s="7">
        <f t="shared" si="17"/>
        <v>0</v>
      </c>
      <c r="Q47" s="3">
        <v>0</v>
      </c>
      <c r="R47" s="7">
        <f t="shared" si="18"/>
        <v>0</v>
      </c>
      <c r="S47" s="8">
        <v>0</v>
      </c>
      <c r="T47" s="21">
        <v>0</v>
      </c>
      <c r="U47" s="7">
        <f t="shared" si="19"/>
        <v>0</v>
      </c>
      <c r="V47" s="13"/>
      <c r="W47" s="10">
        <f t="shared" si="20"/>
        <v>0</v>
      </c>
      <c r="X47" s="50"/>
      <c r="Y47" s="50"/>
      <c r="Z47" s="11" t="str">
        <f t="shared" si="21"/>
        <v>Name 39</v>
      </c>
    </row>
    <row r="48" spans="1:26" ht="13.5" thickBot="1">
      <c r="A48" s="6"/>
      <c r="B48" s="6" t="s">
        <v>54</v>
      </c>
      <c r="C48" s="6"/>
      <c r="D48" s="3">
        <v>0</v>
      </c>
      <c r="E48" s="7">
        <f t="shared" si="12"/>
        <v>0</v>
      </c>
      <c r="F48" s="74">
        <v>0</v>
      </c>
      <c r="G48" s="7">
        <f t="shared" si="13"/>
        <v>0</v>
      </c>
      <c r="H48" s="3">
        <v>0</v>
      </c>
      <c r="I48" s="7">
        <f t="shared" si="14"/>
        <v>0</v>
      </c>
      <c r="J48" s="21">
        <v>0</v>
      </c>
      <c r="K48" s="7">
        <f t="shared" si="15"/>
        <v>0</v>
      </c>
      <c r="L48" s="62"/>
      <c r="M48" s="21">
        <v>0</v>
      </c>
      <c r="N48" s="7">
        <f t="shared" si="16"/>
        <v>0</v>
      </c>
      <c r="O48" s="3">
        <v>0</v>
      </c>
      <c r="P48" s="7">
        <f t="shared" si="17"/>
        <v>0</v>
      </c>
      <c r="Q48" s="3">
        <v>0</v>
      </c>
      <c r="R48" s="7">
        <f t="shared" si="18"/>
        <v>0</v>
      </c>
      <c r="S48" s="8">
        <v>0</v>
      </c>
      <c r="T48" s="21">
        <v>0</v>
      </c>
      <c r="U48" s="7">
        <f t="shared" si="19"/>
        <v>0</v>
      </c>
      <c r="V48" s="13"/>
      <c r="W48" s="10">
        <f t="shared" si="20"/>
        <v>0</v>
      </c>
      <c r="X48" s="50"/>
      <c r="Y48" s="50"/>
      <c r="Z48" s="11" t="str">
        <f t="shared" si="21"/>
        <v>Name 40</v>
      </c>
    </row>
    <row r="49" spans="1:26" ht="13.5" thickBot="1">
      <c r="A49" s="6"/>
      <c r="B49" s="6" t="s">
        <v>55</v>
      </c>
      <c r="C49" s="6"/>
      <c r="D49" s="3">
        <v>0</v>
      </c>
      <c r="E49" s="7">
        <f t="shared" si="12"/>
        <v>0</v>
      </c>
      <c r="F49" s="74">
        <v>0</v>
      </c>
      <c r="G49" s="7">
        <f t="shared" si="13"/>
        <v>0</v>
      </c>
      <c r="H49" s="3">
        <v>0</v>
      </c>
      <c r="I49" s="7">
        <f t="shared" si="14"/>
        <v>0</v>
      </c>
      <c r="J49" s="21">
        <v>0</v>
      </c>
      <c r="K49" s="7">
        <f t="shared" si="15"/>
        <v>0</v>
      </c>
      <c r="L49" s="62"/>
      <c r="M49" s="21">
        <v>0</v>
      </c>
      <c r="N49" s="7">
        <f t="shared" si="16"/>
        <v>0</v>
      </c>
      <c r="O49" s="3">
        <v>0</v>
      </c>
      <c r="P49" s="7">
        <f t="shared" si="17"/>
        <v>0</v>
      </c>
      <c r="Q49" s="3">
        <v>0</v>
      </c>
      <c r="R49" s="7">
        <f t="shared" si="18"/>
        <v>0</v>
      </c>
      <c r="S49" s="8">
        <v>0</v>
      </c>
      <c r="T49" s="21">
        <v>0</v>
      </c>
      <c r="U49" s="7">
        <f t="shared" si="19"/>
        <v>0</v>
      </c>
      <c r="V49" s="13"/>
      <c r="W49" s="10">
        <f t="shared" si="20"/>
        <v>0</v>
      </c>
      <c r="X49" s="50"/>
      <c r="Y49" s="50"/>
      <c r="Z49" s="11" t="str">
        <f t="shared" si="21"/>
        <v>Name 41</v>
      </c>
    </row>
    <row r="50" spans="1:26" ht="13.5" thickBot="1">
      <c r="A50" s="6"/>
      <c r="B50" s="6" t="s">
        <v>56</v>
      </c>
      <c r="C50" s="6"/>
      <c r="D50" s="3">
        <v>0</v>
      </c>
      <c r="E50" s="7">
        <f t="shared" si="12"/>
        <v>0</v>
      </c>
      <c r="F50" s="74">
        <v>0</v>
      </c>
      <c r="G50" s="7">
        <f t="shared" si="13"/>
        <v>0</v>
      </c>
      <c r="H50" s="3">
        <v>0</v>
      </c>
      <c r="I50" s="7">
        <f t="shared" si="14"/>
        <v>0</v>
      </c>
      <c r="J50" s="21">
        <v>0</v>
      </c>
      <c r="K50" s="7">
        <f t="shared" si="15"/>
        <v>0</v>
      </c>
      <c r="L50" s="62"/>
      <c r="M50" s="21">
        <v>0</v>
      </c>
      <c r="N50" s="7">
        <f t="shared" si="16"/>
        <v>0</v>
      </c>
      <c r="O50" s="3">
        <v>0</v>
      </c>
      <c r="P50" s="7">
        <f t="shared" si="17"/>
        <v>0</v>
      </c>
      <c r="Q50" s="3">
        <v>0</v>
      </c>
      <c r="R50" s="7">
        <f t="shared" si="18"/>
        <v>0</v>
      </c>
      <c r="S50" s="8">
        <v>0</v>
      </c>
      <c r="T50" s="21">
        <v>0</v>
      </c>
      <c r="U50" s="7">
        <f t="shared" si="19"/>
        <v>0</v>
      </c>
      <c r="V50" s="13"/>
      <c r="W50" s="10">
        <f t="shared" si="20"/>
        <v>0</v>
      </c>
      <c r="X50" s="50"/>
      <c r="Y50" s="50"/>
      <c r="Z50" s="11" t="str">
        <f t="shared" si="21"/>
        <v>Name 42</v>
      </c>
    </row>
    <row r="51" spans="1:26" ht="13.5" thickBot="1">
      <c r="A51" s="6"/>
      <c r="B51" s="6" t="s">
        <v>57</v>
      </c>
      <c r="C51" s="6"/>
      <c r="D51" s="3">
        <v>0</v>
      </c>
      <c r="E51" s="7">
        <f t="shared" si="12"/>
        <v>0</v>
      </c>
      <c r="F51" s="74">
        <v>0</v>
      </c>
      <c r="G51" s="7">
        <f t="shared" si="13"/>
        <v>0</v>
      </c>
      <c r="H51" s="3">
        <v>0</v>
      </c>
      <c r="I51" s="7">
        <f t="shared" si="14"/>
        <v>0</v>
      </c>
      <c r="J51" s="21">
        <v>0</v>
      </c>
      <c r="K51" s="7">
        <f t="shared" si="15"/>
        <v>0</v>
      </c>
      <c r="L51" s="62"/>
      <c r="M51" s="21">
        <v>0</v>
      </c>
      <c r="N51" s="7">
        <f t="shared" si="16"/>
        <v>0</v>
      </c>
      <c r="O51" s="3">
        <v>0</v>
      </c>
      <c r="P51" s="7">
        <f t="shared" si="17"/>
        <v>0</v>
      </c>
      <c r="Q51" s="3">
        <v>0</v>
      </c>
      <c r="R51" s="7">
        <f t="shared" si="18"/>
        <v>0</v>
      </c>
      <c r="S51" s="8">
        <v>0</v>
      </c>
      <c r="T51" s="21">
        <v>0</v>
      </c>
      <c r="U51" s="7">
        <f t="shared" si="19"/>
        <v>0</v>
      </c>
      <c r="V51" s="13"/>
      <c r="W51" s="10">
        <f t="shared" si="20"/>
        <v>0</v>
      </c>
      <c r="X51" s="50"/>
      <c r="Y51" s="50"/>
      <c r="Z51" s="11" t="str">
        <f t="shared" si="21"/>
        <v>Name 43</v>
      </c>
    </row>
    <row r="52" spans="1:26" ht="13.5" thickBot="1">
      <c r="A52" s="6"/>
      <c r="B52" s="6" t="s">
        <v>58</v>
      </c>
      <c r="C52" s="6"/>
      <c r="D52" s="3">
        <v>0</v>
      </c>
      <c r="E52" s="7">
        <f t="shared" si="12"/>
        <v>0</v>
      </c>
      <c r="F52" s="74">
        <v>0</v>
      </c>
      <c r="G52" s="7">
        <f t="shared" si="13"/>
        <v>0</v>
      </c>
      <c r="H52" s="3">
        <v>0</v>
      </c>
      <c r="I52" s="7">
        <f t="shared" si="14"/>
        <v>0</v>
      </c>
      <c r="J52" s="21">
        <v>0</v>
      </c>
      <c r="K52" s="7">
        <f t="shared" si="15"/>
        <v>0</v>
      </c>
      <c r="L52" s="62"/>
      <c r="M52" s="21">
        <v>0</v>
      </c>
      <c r="N52" s="7">
        <f t="shared" si="16"/>
        <v>0</v>
      </c>
      <c r="O52" s="3">
        <v>0</v>
      </c>
      <c r="P52" s="7">
        <f t="shared" si="17"/>
        <v>0</v>
      </c>
      <c r="Q52" s="3">
        <v>0</v>
      </c>
      <c r="R52" s="7">
        <f t="shared" si="18"/>
        <v>0</v>
      </c>
      <c r="S52" s="8">
        <v>0</v>
      </c>
      <c r="T52" s="21">
        <v>0</v>
      </c>
      <c r="U52" s="7">
        <f t="shared" si="19"/>
        <v>0</v>
      </c>
      <c r="V52" s="13"/>
      <c r="W52" s="10">
        <f t="shared" si="20"/>
        <v>0</v>
      </c>
      <c r="X52" s="50"/>
      <c r="Y52" s="50"/>
      <c r="Z52" s="11" t="str">
        <f t="shared" si="21"/>
        <v>Name 44</v>
      </c>
    </row>
    <row r="53" spans="1:26" ht="13.5" thickBot="1">
      <c r="A53" s="6"/>
      <c r="B53" s="6" t="s">
        <v>59</v>
      </c>
      <c r="C53" s="6"/>
      <c r="D53" s="3">
        <v>0</v>
      </c>
      <c r="E53" s="7">
        <f t="shared" si="12"/>
        <v>0</v>
      </c>
      <c r="F53" s="74">
        <v>0</v>
      </c>
      <c r="G53" s="7">
        <f t="shared" si="13"/>
        <v>0</v>
      </c>
      <c r="H53" s="3">
        <v>0</v>
      </c>
      <c r="I53" s="7">
        <f t="shared" si="14"/>
        <v>0</v>
      </c>
      <c r="J53" s="21">
        <v>0</v>
      </c>
      <c r="K53" s="7">
        <f t="shared" si="15"/>
        <v>0</v>
      </c>
      <c r="L53" s="62"/>
      <c r="M53" s="21">
        <v>0</v>
      </c>
      <c r="N53" s="7">
        <f t="shared" si="16"/>
        <v>0</v>
      </c>
      <c r="O53" s="3">
        <v>0</v>
      </c>
      <c r="P53" s="7">
        <f t="shared" si="17"/>
        <v>0</v>
      </c>
      <c r="Q53" s="3">
        <v>0</v>
      </c>
      <c r="R53" s="7">
        <f t="shared" si="18"/>
        <v>0</v>
      </c>
      <c r="S53" s="8">
        <v>0</v>
      </c>
      <c r="T53" s="21">
        <v>0</v>
      </c>
      <c r="U53" s="7">
        <f t="shared" si="19"/>
        <v>0</v>
      </c>
      <c r="V53" s="13"/>
      <c r="W53" s="10">
        <f t="shared" si="20"/>
        <v>0</v>
      </c>
      <c r="X53" s="50"/>
      <c r="Y53" s="50"/>
      <c r="Z53" s="11" t="str">
        <f t="shared" si="21"/>
        <v>Name 45</v>
      </c>
    </row>
    <row r="54" spans="1:26" ht="13.5" thickBot="1">
      <c r="A54" s="6"/>
      <c r="B54" s="6" t="s">
        <v>60</v>
      </c>
      <c r="C54" s="6"/>
      <c r="D54" s="3">
        <v>0</v>
      </c>
      <c r="E54" s="7">
        <f t="shared" si="12"/>
        <v>0</v>
      </c>
      <c r="F54" s="74">
        <v>0</v>
      </c>
      <c r="G54" s="7">
        <f t="shared" si="13"/>
        <v>0</v>
      </c>
      <c r="H54" s="3">
        <v>0</v>
      </c>
      <c r="I54" s="7">
        <f t="shared" si="14"/>
        <v>0</v>
      </c>
      <c r="J54" s="21">
        <v>0</v>
      </c>
      <c r="K54" s="7">
        <f t="shared" si="15"/>
        <v>0</v>
      </c>
      <c r="L54" s="62"/>
      <c r="M54" s="21">
        <v>0</v>
      </c>
      <c r="N54" s="7">
        <f t="shared" si="16"/>
        <v>0</v>
      </c>
      <c r="O54" s="3">
        <v>0</v>
      </c>
      <c r="P54" s="7">
        <f t="shared" si="17"/>
        <v>0</v>
      </c>
      <c r="Q54" s="3">
        <v>0</v>
      </c>
      <c r="R54" s="7">
        <f t="shared" si="18"/>
        <v>0</v>
      </c>
      <c r="S54" s="8">
        <v>0</v>
      </c>
      <c r="T54" s="21">
        <v>0</v>
      </c>
      <c r="U54" s="7">
        <f t="shared" si="19"/>
        <v>0</v>
      </c>
      <c r="V54" s="13"/>
      <c r="W54" s="10">
        <f t="shared" si="20"/>
        <v>0</v>
      </c>
      <c r="X54" s="50"/>
      <c r="Y54" s="50"/>
      <c r="Z54" s="11" t="str">
        <f t="shared" si="21"/>
        <v>Name 46</v>
      </c>
    </row>
    <row r="55" spans="1:26" ht="13.5" thickBot="1">
      <c r="A55" s="6"/>
      <c r="B55" s="6" t="s">
        <v>61</v>
      </c>
      <c r="C55" s="6"/>
      <c r="D55" s="3">
        <v>0</v>
      </c>
      <c r="E55" s="7">
        <f t="shared" si="12"/>
        <v>0</v>
      </c>
      <c r="F55" s="74">
        <v>0</v>
      </c>
      <c r="G55" s="7">
        <f t="shared" si="13"/>
        <v>0</v>
      </c>
      <c r="H55" s="3">
        <v>0</v>
      </c>
      <c r="I55" s="7">
        <f t="shared" si="14"/>
        <v>0</v>
      </c>
      <c r="J55" s="21">
        <v>0</v>
      </c>
      <c r="K55" s="7">
        <f t="shared" si="15"/>
        <v>0</v>
      </c>
      <c r="L55" s="62"/>
      <c r="M55" s="21">
        <v>0</v>
      </c>
      <c r="N55" s="7">
        <f t="shared" si="16"/>
        <v>0</v>
      </c>
      <c r="O55" s="3">
        <v>0</v>
      </c>
      <c r="P55" s="7">
        <f t="shared" si="17"/>
        <v>0</v>
      </c>
      <c r="Q55" s="3">
        <v>0</v>
      </c>
      <c r="R55" s="7">
        <f t="shared" si="18"/>
        <v>0</v>
      </c>
      <c r="S55" s="8">
        <v>0</v>
      </c>
      <c r="T55" s="21">
        <v>0</v>
      </c>
      <c r="U55" s="7">
        <f t="shared" si="19"/>
        <v>0</v>
      </c>
      <c r="V55" s="13"/>
      <c r="W55" s="10">
        <f t="shared" si="20"/>
        <v>0</v>
      </c>
      <c r="X55" s="50"/>
      <c r="Y55" s="50"/>
      <c r="Z55" s="11" t="str">
        <f t="shared" si="21"/>
        <v>Name 47</v>
      </c>
    </row>
    <row r="56" spans="1:26" ht="13.5" thickBot="1">
      <c r="A56" s="6"/>
      <c r="B56" s="6" t="s">
        <v>62</v>
      </c>
      <c r="C56" s="6"/>
      <c r="D56" s="3">
        <v>0</v>
      </c>
      <c r="E56" s="7">
        <f t="shared" si="12"/>
        <v>0</v>
      </c>
      <c r="F56" s="74">
        <v>0</v>
      </c>
      <c r="G56" s="7">
        <f t="shared" si="13"/>
        <v>0</v>
      </c>
      <c r="H56" s="3">
        <v>0</v>
      </c>
      <c r="I56" s="7">
        <f t="shared" si="14"/>
        <v>0</v>
      </c>
      <c r="J56" s="21">
        <v>0</v>
      </c>
      <c r="K56" s="7">
        <f t="shared" si="15"/>
        <v>0</v>
      </c>
      <c r="L56" s="62"/>
      <c r="M56" s="21">
        <v>0</v>
      </c>
      <c r="N56" s="7">
        <f t="shared" si="16"/>
        <v>0</v>
      </c>
      <c r="O56" s="3">
        <v>0</v>
      </c>
      <c r="P56" s="7">
        <f t="shared" si="17"/>
        <v>0</v>
      </c>
      <c r="Q56" s="3">
        <v>0</v>
      </c>
      <c r="R56" s="7">
        <f t="shared" si="18"/>
        <v>0</v>
      </c>
      <c r="S56" s="8">
        <v>0</v>
      </c>
      <c r="T56" s="21">
        <v>0</v>
      </c>
      <c r="U56" s="7">
        <f t="shared" si="19"/>
        <v>0</v>
      </c>
      <c r="V56" s="13"/>
      <c r="W56" s="10">
        <f t="shared" si="20"/>
        <v>0</v>
      </c>
      <c r="X56" s="50"/>
      <c r="Y56" s="50"/>
      <c r="Z56" s="11" t="str">
        <f t="shared" si="21"/>
        <v>Name 48</v>
      </c>
    </row>
    <row r="57" spans="1:26" ht="13.5" thickBot="1">
      <c r="A57" s="6"/>
      <c r="B57" s="6" t="s">
        <v>63</v>
      </c>
      <c r="C57" s="6"/>
      <c r="D57" s="3">
        <v>0</v>
      </c>
      <c r="E57" s="7">
        <f t="shared" si="12"/>
        <v>0</v>
      </c>
      <c r="F57" s="74">
        <v>0</v>
      </c>
      <c r="G57" s="7">
        <f t="shared" si="13"/>
        <v>0</v>
      </c>
      <c r="H57" s="3">
        <v>0</v>
      </c>
      <c r="I57" s="7">
        <f t="shared" si="14"/>
        <v>0</v>
      </c>
      <c r="J57" s="21">
        <v>0</v>
      </c>
      <c r="K57" s="7">
        <f t="shared" si="15"/>
        <v>0</v>
      </c>
      <c r="L57" s="62"/>
      <c r="M57" s="21">
        <v>0</v>
      </c>
      <c r="N57" s="7">
        <f t="shared" si="16"/>
        <v>0</v>
      </c>
      <c r="O57" s="3">
        <v>0</v>
      </c>
      <c r="P57" s="7">
        <f t="shared" si="17"/>
        <v>0</v>
      </c>
      <c r="Q57" s="3">
        <v>0</v>
      </c>
      <c r="R57" s="7">
        <f t="shared" si="18"/>
        <v>0</v>
      </c>
      <c r="S57" s="8">
        <v>0</v>
      </c>
      <c r="T57" s="21">
        <v>0</v>
      </c>
      <c r="U57" s="7">
        <f t="shared" si="19"/>
        <v>0</v>
      </c>
      <c r="V57" s="13"/>
      <c r="W57" s="10">
        <f t="shared" si="20"/>
        <v>0</v>
      </c>
      <c r="X57" s="50"/>
      <c r="Y57" s="50"/>
      <c r="Z57" s="11" t="str">
        <f t="shared" si="21"/>
        <v>Name 49</v>
      </c>
    </row>
    <row r="58" spans="1:26" ht="13.5" thickBot="1">
      <c r="A58" s="6"/>
      <c r="B58" s="6" t="s">
        <v>64</v>
      </c>
      <c r="C58" s="6"/>
      <c r="D58" s="3">
        <v>0</v>
      </c>
      <c r="E58" s="7">
        <f t="shared" si="12"/>
        <v>0</v>
      </c>
      <c r="F58" s="74">
        <v>0</v>
      </c>
      <c r="G58" s="7">
        <f t="shared" si="13"/>
        <v>0</v>
      </c>
      <c r="H58" s="3">
        <v>0</v>
      </c>
      <c r="I58" s="7">
        <f t="shared" si="14"/>
        <v>0</v>
      </c>
      <c r="J58" s="21">
        <v>0</v>
      </c>
      <c r="K58" s="7">
        <f t="shared" si="15"/>
        <v>0</v>
      </c>
      <c r="L58" s="62"/>
      <c r="M58" s="21">
        <v>0</v>
      </c>
      <c r="N58" s="7">
        <f t="shared" si="16"/>
        <v>0</v>
      </c>
      <c r="O58" s="3">
        <v>0</v>
      </c>
      <c r="P58" s="7">
        <f t="shared" si="17"/>
        <v>0</v>
      </c>
      <c r="Q58" s="3">
        <v>0</v>
      </c>
      <c r="R58" s="7">
        <f t="shared" si="18"/>
        <v>0</v>
      </c>
      <c r="S58" s="8">
        <v>0</v>
      </c>
      <c r="T58" s="21">
        <v>0</v>
      </c>
      <c r="U58" s="7">
        <f t="shared" si="19"/>
        <v>0</v>
      </c>
      <c r="V58" s="13"/>
      <c r="W58" s="10">
        <f t="shared" si="20"/>
        <v>0</v>
      </c>
      <c r="X58" s="50"/>
      <c r="Y58" s="50"/>
      <c r="Z58" s="11" t="str">
        <f t="shared" si="21"/>
        <v>Name 50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8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3.421875" style="0" customWidth="1"/>
    <col min="2" max="2" width="24.00390625" style="1" customWidth="1"/>
    <col min="3" max="3" width="29.7109375" style="1" bestFit="1" customWidth="1"/>
    <col min="4" max="4" width="9.7109375" style="19" customWidth="1"/>
    <col min="5" max="5" width="5.7109375" style="15" customWidth="1"/>
    <col min="6" max="6" width="9.7109375" style="14" customWidth="1"/>
    <col min="7" max="7" width="5.8515625" style="15" customWidth="1"/>
    <col min="8" max="8" width="9.7109375" style="14" customWidth="1"/>
    <col min="9" max="9" width="5.7109375" style="15" customWidth="1"/>
    <col min="10" max="10" width="9.7109375" style="19" customWidth="1"/>
    <col min="11" max="11" width="5.7109375" style="15" customWidth="1"/>
    <col min="12" max="12" width="2.7109375" style="15" customWidth="1"/>
    <col min="13" max="13" width="9.7109375" style="14" customWidth="1"/>
    <col min="14" max="14" width="5.7109375" style="15" customWidth="1"/>
    <col min="15" max="15" width="9.7109375" style="14" customWidth="1"/>
    <col min="16" max="16" width="5.7109375" style="15" customWidth="1"/>
    <col min="17" max="17" width="4.57421875" style="16" customWidth="1"/>
    <col min="18" max="18" width="5.8515625" style="19" customWidth="1"/>
    <col min="19" max="19" width="5.7109375" style="17" customWidth="1"/>
    <col min="20" max="20" width="2.57421875" style="18" customWidth="1"/>
    <col min="21" max="21" width="6.7109375" style="4" customWidth="1"/>
    <col min="22" max="22" width="2.140625" style="4" customWidth="1"/>
    <col min="23" max="23" width="3.00390625" style="4" customWidth="1"/>
    <col min="24" max="24" width="19.421875" style="5" customWidth="1"/>
  </cols>
  <sheetData>
    <row r="2" spans="2:24" s="104" customFormat="1" ht="18">
      <c r="B2" s="96" t="s">
        <v>69</v>
      </c>
      <c r="C2" s="96"/>
      <c r="D2" s="97"/>
      <c r="E2" s="98"/>
      <c r="F2" s="99"/>
      <c r="G2" s="98"/>
      <c r="H2" s="99"/>
      <c r="I2" s="98"/>
      <c r="J2" s="97"/>
      <c r="K2" s="98"/>
      <c r="L2" s="98"/>
      <c r="M2" s="99"/>
      <c r="N2" s="98"/>
      <c r="O2" s="99"/>
      <c r="P2" s="98"/>
      <c r="Q2" s="98"/>
      <c r="R2" s="97"/>
      <c r="S2" s="100"/>
      <c r="T2" s="101"/>
      <c r="U2" s="102"/>
      <c r="V2" s="102"/>
      <c r="W2" s="102"/>
      <c r="X2" s="103"/>
    </row>
    <row r="5" spans="2:3" ht="13.5" thickBot="1">
      <c r="B5"/>
      <c r="C5"/>
    </row>
    <row r="6" spans="2:23" s="2" customFormat="1" ht="12.75">
      <c r="B6" s="1"/>
      <c r="C6" s="1"/>
      <c r="D6" s="27" t="s">
        <v>32</v>
      </c>
      <c r="E6" s="66"/>
      <c r="F6" s="28" t="s">
        <v>1</v>
      </c>
      <c r="G6" s="66"/>
      <c r="H6" s="28" t="s">
        <v>2</v>
      </c>
      <c r="I6" s="66"/>
      <c r="J6" s="40">
        <v>200</v>
      </c>
      <c r="K6" s="66"/>
      <c r="L6" s="76"/>
      <c r="M6" s="28" t="s">
        <v>3</v>
      </c>
      <c r="N6" s="66"/>
      <c r="O6" s="28" t="s">
        <v>4</v>
      </c>
      <c r="P6" s="66"/>
      <c r="Q6" s="29" t="s">
        <v>65</v>
      </c>
      <c r="R6" s="56"/>
      <c r="S6" s="68"/>
      <c r="T6" s="36"/>
      <c r="U6" s="35" t="s">
        <v>5</v>
      </c>
      <c r="V6" s="47"/>
      <c r="W6" s="113"/>
    </row>
    <row r="7" spans="2:23" s="2" customFormat="1" ht="13.5" thickBot="1">
      <c r="B7" s="1" t="s">
        <v>117</v>
      </c>
      <c r="C7" s="1"/>
      <c r="D7" s="52" t="s">
        <v>6</v>
      </c>
      <c r="E7" s="67"/>
      <c r="F7" s="43" t="s">
        <v>7</v>
      </c>
      <c r="G7" s="67"/>
      <c r="H7" s="43"/>
      <c r="I7" s="67"/>
      <c r="J7" s="44" t="s">
        <v>8</v>
      </c>
      <c r="K7" s="67"/>
      <c r="L7" s="77"/>
      <c r="M7" s="43" t="s">
        <v>7</v>
      </c>
      <c r="N7" s="67"/>
      <c r="O7" s="43"/>
      <c r="P7" s="67"/>
      <c r="Q7" s="45" t="s">
        <v>10</v>
      </c>
      <c r="R7" s="59" t="s">
        <v>66</v>
      </c>
      <c r="S7" s="69"/>
      <c r="T7" s="46"/>
      <c r="U7" s="42" t="s">
        <v>9</v>
      </c>
      <c r="V7" s="48"/>
      <c r="W7" s="113"/>
    </row>
    <row r="8" spans="4:23" ht="12.75">
      <c r="D8" s="23">
        <v>0</v>
      </c>
      <c r="E8" s="24"/>
      <c r="F8" s="25">
        <v>0</v>
      </c>
      <c r="G8" s="24"/>
      <c r="H8" s="25">
        <v>0</v>
      </c>
      <c r="I8" s="24"/>
      <c r="J8" s="23">
        <v>0</v>
      </c>
      <c r="K8" s="24"/>
      <c r="L8" s="61"/>
      <c r="M8" s="3">
        <v>0</v>
      </c>
      <c r="N8" s="24"/>
      <c r="O8" s="3">
        <v>0</v>
      </c>
      <c r="P8" s="24"/>
      <c r="Q8" s="8">
        <v>0</v>
      </c>
      <c r="R8" s="21">
        <v>0</v>
      </c>
      <c r="S8" s="70"/>
      <c r="T8" s="37"/>
      <c r="U8" s="32"/>
      <c r="V8" s="49"/>
      <c r="W8" s="49"/>
    </row>
    <row r="9" spans="1:24" ht="12.75">
      <c r="A9" s="115">
        <v>1</v>
      </c>
      <c r="B9" s="6" t="s">
        <v>137</v>
      </c>
      <c r="C9" s="6" t="s">
        <v>138</v>
      </c>
      <c r="D9" s="21">
        <v>13.3</v>
      </c>
      <c r="E9" s="7">
        <f>IF(D9=0,0,VLOOKUP(D9,Tables!$A$3:$B$152,2,TRUE))</f>
        <v>641</v>
      </c>
      <c r="F9" s="3">
        <v>0</v>
      </c>
      <c r="G9" s="7">
        <f aca="true" t="shared" si="0" ref="G9:G21">IF(F9=0,0,TRUNC(1.84523*(((F9*100)-75)^1.348)))</f>
        <v>0</v>
      </c>
      <c r="H9" s="3">
        <v>0</v>
      </c>
      <c r="I9" s="7">
        <f aca="true" t="shared" si="1" ref="I9:I21">IF(H9=0,0,TRUNC(56.0211*((H9-1.5)^1.05)))</f>
        <v>0</v>
      </c>
      <c r="J9" s="21">
        <v>28.3</v>
      </c>
      <c r="K9" s="7">
        <f aca="true" t="shared" si="2" ref="K9:K21">IF(J9=0,0,TRUNC(4.99087*((42.26-J9)^1.81)))</f>
        <v>589</v>
      </c>
      <c r="L9" s="62"/>
      <c r="M9" s="3">
        <v>4.1</v>
      </c>
      <c r="N9" s="7">
        <f aca="true" t="shared" si="3" ref="N9:N21">IF(M9=0,0,TRUNC(0.188807*(((M9*100)-210)^1.41)))</f>
        <v>331</v>
      </c>
      <c r="O9" s="3">
        <v>16.16</v>
      </c>
      <c r="P9" s="7">
        <f aca="true" t="shared" si="4" ref="P9:P21">IF(O9=0,0,TRUNC(15.9803*((O9-3.8)^1.04)))</f>
        <v>218</v>
      </c>
      <c r="Q9" s="8">
        <v>2</v>
      </c>
      <c r="R9" s="21">
        <v>38</v>
      </c>
      <c r="S9" s="7">
        <f aca="true" t="shared" si="5" ref="S9:S21">IF(Q9+R9=0,0,TRUNC(0.11193*((254-(Q9*60+R9))^1.88)))</f>
        <v>596</v>
      </c>
      <c r="T9" s="9"/>
      <c r="U9" s="10">
        <f aca="true" t="shared" si="6" ref="U9:U21">SUM(E9,G9,I9,K9,N9,P9,S9)</f>
        <v>2375</v>
      </c>
      <c r="V9" s="50"/>
      <c r="W9" s="115">
        <v>1</v>
      </c>
      <c r="X9" s="11" t="str">
        <f aca="true" t="shared" si="7" ref="X9:X17">B9</f>
        <v>Cloe Garrett</v>
      </c>
    </row>
    <row r="10" spans="1:24" ht="12.75">
      <c r="A10" s="115">
        <v>2</v>
      </c>
      <c r="B10" s="6" t="s">
        <v>121</v>
      </c>
      <c r="C10" s="6" t="s">
        <v>153</v>
      </c>
      <c r="D10" s="21">
        <v>13.8</v>
      </c>
      <c r="E10" s="7">
        <f>IF(D10=0,0,VLOOKUP(D10,Tables!$A$3:$B$152,2,TRUE))</f>
        <v>588</v>
      </c>
      <c r="F10" s="3">
        <v>0</v>
      </c>
      <c r="G10" s="7">
        <f t="shared" si="0"/>
        <v>0</v>
      </c>
      <c r="H10" s="3">
        <v>0</v>
      </c>
      <c r="I10" s="7">
        <f t="shared" si="1"/>
        <v>0</v>
      </c>
      <c r="J10" s="21">
        <v>28.9</v>
      </c>
      <c r="K10" s="7">
        <f t="shared" si="2"/>
        <v>544</v>
      </c>
      <c r="L10" s="62"/>
      <c r="M10" s="3">
        <v>4.87</v>
      </c>
      <c r="N10" s="7">
        <f t="shared" si="3"/>
        <v>524</v>
      </c>
      <c r="O10" s="3">
        <v>17.05</v>
      </c>
      <c r="P10" s="7">
        <f t="shared" si="4"/>
        <v>234</v>
      </c>
      <c r="Q10" s="8">
        <v>3</v>
      </c>
      <c r="R10" s="21">
        <v>9</v>
      </c>
      <c r="S10" s="7">
        <f t="shared" si="5"/>
        <v>286</v>
      </c>
      <c r="T10" s="9"/>
      <c r="U10" s="10">
        <f t="shared" si="6"/>
        <v>2176</v>
      </c>
      <c r="V10" s="50"/>
      <c r="W10" s="115">
        <v>2</v>
      </c>
      <c r="X10" s="11" t="str">
        <f t="shared" si="7"/>
        <v>Sinead Worrell</v>
      </c>
    </row>
    <row r="11" spans="1:24" ht="12.75">
      <c r="A11" s="115">
        <v>3</v>
      </c>
      <c r="B11" s="6" t="s">
        <v>263</v>
      </c>
      <c r="C11" s="6" t="s">
        <v>264</v>
      </c>
      <c r="D11" s="21">
        <v>13.8</v>
      </c>
      <c r="E11" s="7">
        <f>IF(D11=0,0,VLOOKUP(D11,Tables!$A$3:$B$152,2,TRUE))</f>
        <v>588</v>
      </c>
      <c r="F11" s="3">
        <v>0</v>
      </c>
      <c r="G11" s="7">
        <f t="shared" si="0"/>
        <v>0</v>
      </c>
      <c r="H11" s="3">
        <v>0</v>
      </c>
      <c r="I11" s="7">
        <f t="shared" si="1"/>
        <v>0</v>
      </c>
      <c r="J11" s="21">
        <v>30.3</v>
      </c>
      <c r="K11" s="7">
        <f t="shared" si="2"/>
        <v>445</v>
      </c>
      <c r="L11" s="62"/>
      <c r="M11" s="3">
        <v>4.2</v>
      </c>
      <c r="N11" s="7">
        <f t="shared" si="3"/>
        <v>355</v>
      </c>
      <c r="O11" s="3">
        <v>12.39</v>
      </c>
      <c r="P11" s="7">
        <f t="shared" si="4"/>
        <v>149</v>
      </c>
      <c r="Q11" s="8">
        <v>2</v>
      </c>
      <c r="R11" s="21">
        <v>55.4</v>
      </c>
      <c r="S11" s="7">
        <f t="shared" si="5"/>
        <v>409</v>
      </c>
      <c r="T11" s="9"/>
      <c r="U11" s="10">
        <f t="shared" si="6"/>
        <v>1946</v>
      </c>
      <c r="V11" s="50"/>
      <c r="W11" s="115">
        <v>3</v>
      </c>
      <c r="X11" s="11" t="str">
        <f t="shared" si="7"/>
        <v>Emma De Beer</v>
      </c>
    </row>
    <row r="12" spans="1:24" ht="12.75">
      <c r="A12" s="115">
        <v>4</v>
      </c>
      <c r="B12" s="6" t="s">
        <v>269</v>
      </c>
      <c r="C12" s="6" t="s">
        <v>270</v>
      </c>
      <c r="D12" s="21">
        <v>14.9</v>
      </c>
      <c r="E12" s="7">
        <f>IF(D12=0,0,VLOOKUP(D12,Tables!$A$3:$B$152,2,TRUE))</f>
        <v>489</v>
      </c>
      <c r="F12" s="3">
        <v>0</v>
      </c>
      <c r="G12" s="7">
        <f t="shared" si="0"/>
        <v>0</v>
      </c>
      <c r="H12" s="3">
        <v>0</v>
      </c>
      <c r="I12" s="7">
        <f t="shared" si="1"/>
        <v>0</v>
      </c>
      <c r="J12" s="21">
        <v>30</v>
      </c>
      <c r="K12" s="7">
        <f t="shared" si="2"/>
        <v>465</v>
      </c>
      <c r="L12" s="62"/>
      <c r="M12" s="3">
        <v>4.39</v>
      </c>
      <c r="N12" s="7">
        <f t="shared" si="3"/>
        <v>401</v>
      </c>
      <c r="O12" s="3">
        <v>12.31</v>
      </c>
      <c r="P12" s="7">
        <f t="shared" si="4"/>
        <v>148</v>
      </c>
      <c r="Q12" s="8">
        <v>2</v>
      </c>
      <c r="R12" s="21">
        <v>53.3</v>
      </c>
      <c r="S12" s="7">
        <f t="shared" si="5"/>
        <v>430</v>
      </c>
      <c r="T12" s="9"/>
      <c r="U12" s="10">
        <f t="shared" si="6"/>
        <v>1933</v>
      </c>
      <c r="V12" s="50"/>
      <c r="W12" s="115">
        <v>4</v>
      </c>
      <c r="X12" s="11" t="str">
        <f t="shared" si="7"/>
        <v>Helen Bench</v>
      </c>
    </row>
    <row r="13" spans="1:24" ht="12.75">
      <c r="A13" s="115">
        <v>5</v>
      </c>
      <c r="B13" s="6" t="s">
        <v>123</v>
      </c>
      <c r="C13" s="6" t="s">
        <v>157</v>
      </c>
      <c r="D13" s="21">
        <v>16.3</v>
      </c>
      <c r="E13" s="7">
        <f>IF(D13=0,0,VLOOKUP(D13,Tables!$A$3:$B$152,2,TRUE))</f>
        <v>376</v>
      </c>
      <c r="F13" s="3">
        <v>0</v>
      </c>
      <c r="G13" s="7">
        <f t="shared" si="0"/>
        <v>0</v>
      </c>
      <c r="H13" s="3">
        <v>0</v>
      </c>
      <c r="I13" s="7">
        <f t="shared" si="1"/>
        <v>0</v>
      </c>
      <c r="J13" s="21">
        <v>29.7</v>
      </c>
      <c r="K13" s="7">
        <f t="shared" si="2"/>
        <v>486</v>
      </c>
      <c r="L13" s="62"/>
      <c r="M13" s="3">
        <v>4.55</v>
      </c>
      <c r="N13" s="7">
        <f t="shared" si="3"/>
        <v>441</v>
      </c>
      <c r="O13" s="3">
        <v>8.01</v>
      </c>
      <c r="P13" s="7">
        <f t="shared" si="4"/>
        <v>71</v>
      </c>
      <c r="Q13" s="8">
        <v>2</v>
      </c>
      <c r="R13" s="21">
        <v>47</v>
      </c>
      <c r="S13" s="7">
        <f t="shared" si="5"/>
        <v>495</v>
      </c>
      <c r="T13" s="9"/>
      <c r="U13" s="10">
        <f t="shared" si="6"/>
        <v>1869</v>
      </c>
      <c r="V13" s="50"/>
      <c r="W13" s="115">
        <v>5</v>
      </c>
      <c r="X13" s="11" t="str">
        <f t="shared" si="7"/>
        <v>Valerie Arko-Adjei</v>
      </c>
    </row>
    <row r="14" spans="1:24" ht="12.75">
      <c r="A14" s="115">
        <v>6</v>
      </c>
      <c r="B14" s="6" t="s">
        <v>261</v>
      </c>
      <c r="C14" s="6" t="s">
        <v>262</v>
      </c>
      <c r="D14" s="21">
        <v>14.4</v>
      </c>
      <c r="E14" s="7">
        <f>IF(D14=0,0,VLOOKUP(D14,Tables!$A$3:$B$152,2,TRUE))</f>
        <v>530</v>
      </c>
      <c r="F14" s="3">
        <v>0</v>
      </c>
      <c r="G14" s="7">
        <f t="shared" si="0"/>
        <v>0</v>
      </c>
      <c r="H14" s="3">
        <v>0</v>
      </c>
      <c r="I14" s="7">
        <f t="shared" si="1"/>
        <v>0</v>
      </c>
      <c r="J14" s="21">
        <v>31</v>
      </c>
      <c r="K14" s="7">
        <f t="shared" si="2"/>
        <v>399</v>
      </c>
      <c r="L14" s="62"/>
      <c r="M14" s="3">
        <v>3.9</v>
      </c>
      <c r="N14" s="7">
        <f t="shared" si="3"/>
        <v>285</v>
      </c>
      <c r="O14" s="3">
        <v>0</v>
      </c>
      <c r="P14" s="7">
        <f t="shared" si="4"/>
        <v>0</v>
      </c>
      <c r="Q14" s="8">
        <v>2</v>
      </c>
      <c r="R14" s="21">
        <v>38.6</v>
      </c>
      <c r="S14" s="7">
        <f t="shared" si="5"/>
        <v>589</v>
      </c>
      <c r="T14" s="9"/>
      <c r="U14" s="10">
        <f t="shared" si="6"/>
        <v>1803</v>
      </c>
      <c r="V14" s="50"/>
      <c r="W14" s="115">
        <v>6</v>
      </c>
      <c r="X14" s="11" t="str">
        <f t="shared" si="7"/>
        <v>Ellen Tracy</v>
      </c>
    </row>
    <row r="15" spans="1:24" ht="12.75">
      <c r="A15" s="115">
        <v>7</v>
      </c>
      <c r="B15" s="6" t="s">
        <v>122</v>
      </c>
      <c r="C15" s="6" t="s">
        <v>155</v>
      </c>
      <c r="D15" s="21">
        <v>18.1</v>
      </c>
      <c r="E15" s="7">
        <f>IF(D15=0,0,VLOOKUP(D15,Tables!$A$3:$B$152,2,TRUE))</f>
        <v>257</v>
      </c>
      <c r="F15" s="3">
        <v>0</v>
      </c>
      <c r="G15" s="7">
        <f t="shared" si="0"/>
        <v>0</v>
      </c>
      <c r="H15" s="3">
        <v>0</v>
      </c>
      <c r="I15" s="7">
        <f t="shared" si="1"/>
        <v>0</v>
      </c>
      <c r="J15" s="21">
        <v>29.5</v>
      </c>
      <c r="K15" s="7">
        <f t="shared" si="2"/>
        <v>500</v>
      </c>
      <c r="L15" s="62"/>
      <c r="M15" s="3">
        <v>4</v>
      </c>
      <c r="N15" s="7">
        <f t="shared" si="3"/>
        <v>308</v>
      </c>
      <c r="O15" s="3">
        <v>11.17</v>
      </c>
      <c r="P15" s="7">
        <f t="shared" si="4"/>
        <v>127</v>
      </c>
      <c r="Q15" s="8">
        <v>2</v>
      </c>
      <c r="R15" s="21">
        <v>37.2</v>
      </c>
      <c r="S15" s="7">
        <f t="shared" si="5"/>
        <v>605</v>
      </c>
      <c r="T15" s="9"/>
      <c r="U15" s="10">
        <f t="shared" si="6"/>
        <v>1797</v>
      </c>
      <c r="V15" s="50"/>
      <c r="W15" s="115">
        <v>7</v>
      </c>
      <c r="X15" s="11" t="str">
        <f t="shared" si="7"/>
        <v>Jessica Quartey-Pigott</v>
      </c>
    </row>
    <row r="16" spans="1:24" ht="12.75">
      <c r="A16" s="115">
        <v>8</v>
      </c>
      <c r="B16" s="6" t="s">
        <v>267</v>
      </c>
      <c r="C16" s="6" t="s">
        <v>268</v>
      </c>
      <c r="D16" s="21">
        <v>0</v>
      </c>
      <c r="E16" s="7">
        <f>IF(D16=0,0,VLOOKUP(D16,Tables!$A$3:$B$152,2,TRUE))</f>
        <v>0</v>
      </c>
      <c r="F16" s="3">
        <v>0</v>
      </c>
      <c r="G16" s="7">
        <f t="shared" si="0"/>
        <v>0</v>
      </c>
      <c r="H16" s="3">
        <v>0</v>
      </c>
      <c r="I16" s="7">
        <f t="shared" si="1"/>
        <v>0</v>
      </c>
      <c r="J16" s="21">
        <v>29.9</v>
      </c>
      <c r="K16" s="7">
        <f t="shared" si="2"/>
        <v>472</v>
      </c>
      <c r="L16" s="62"/>
      <c r="M16" s="3">
        <v>3.89</v>
      </c>
      <c r="N16" s="7">
        <f t="shared" si="3"/>
        <v>283</v>
      </c>
      <c r="O16" s="3">
        <v>20.43</v>
      </c>
      <c r="P16" s="7">
        <f t="shared" si="4"/>
        <v>297</v>
      </c>
      <c r="Q16" s="8">
        <v>2</v>
      </c>
      <c r="R16" s="21">
        <v>35.3</v>
      </c>
      <c r="S16" s="7">
        <f t="shared" si="5"/>
        <v>628</v>
      </c>
      <c r="T16" s="9"/>
      <c r="U16" s="10">
        <f t="shared" si="6"/>
        <v>1680</v>
      </c>
      <c r="V16" s="50"/>
      <c r="W16" s="115">
        <v>8</v>
      </c>
      <c r="X16" s="11" t="str">
        <f t="shared" si="7"/>
        <v>Maddy Eno</v>
      </c>
    </row>
    <row r="17" spans="1:24" ht="12.75">
      <c r="A17" s="115">
        <v>9</v>
      </c>
      <c r="B17" s="6" t="s">
        <v>265</v>
      </c>
      <c r="C17" s="6" t="s">
        <v>266</v>
      </c>
      <c r="D17" s="21">
        <v>15.8</v>
      </c>
      <c r="E17" s="7">
        <f>IF(D17=0,0,VLOOKUP(D17,Tables!$A$3:$B$152,2,TRUE))</f>
        <v>414</v>
      </c>
      <c r="F17" s="3">
        <v>0</v>
      </c>
      <c r="G17" s="7">
        <f t="shared" si="0"/>
        <v>0</v>
      </c>
      <c r="H17" s="3">
        <v>0</v>
      </c>
      <c r="I17" s="7">
        <f t="shared" si="1"/>
        <v>0</v>
      </c>
      <c r="J17" s="21">
        <v>31.8</v>
      </c>
      <c r="K17" s="7">
        <f t="shared" si="2"/>
        <v>349</v>
      </c>
      <c r="L17" s="62"/>
      <c r="M17" s="3">
        <v>4.38</v>
      </c>
      <c r="N17" s="7">
        <f t="shared" si="3"/>
        <v>398</v>
      </c>
      <c r="O17" s="3">
        <v>14.77</v>
      </c>
      <c r="P17" s="7">
        <f t="shared" si="4"/>
        <v>192</v>
      </c>
      <c r="Q17" s="8">
        <v>3</v>
      </c>
      <c r="R17" s="21">
        <v>10.3</v>
      </c>
      <c r="S17" s="7">
        <f t="shared" si="5"/>
        <v>275</v>
      </c>
      <c r="T17" s="9"/>
      <c r="U17" s="10">
        <f t="shared" si="6"/>
        <v>1628</v>
      </c>
      <c r="V17" s="50"/>
      <c r="W17" s="115">
        <v>9</v>
      </c>
      <c r="X17" s="11" t="str">
        <f t="shared" si="7"/>
        <v>Phoebe Norton</v>
      </c>
    </row>
    <row r="18" spans="1:24" ht="12.75">
      <c r="A18" s="115">
        <v>10</v>
      </c>
      <c r="B18" s="6" t="s">
        <v>120</v>
      </c>
      <c r="C18" s="6" t="s">
        <v>154</v>
      </c>
      <c r="D18" s="21">
        <v>15.7</v>
      </c>
      <c r="E18" s="7">
        <f>IF(D18=0,0,VLOOKUP(D18,Tables!$A$3:$B$152,2,TRUE))</f>
        <v>422</v>
      </c>
      <c r="F18" s="3">
        <v>0</v>
      </c>
      <c r="G18" s="7">
        <f t="shared" si="0"/>
        <v>0</v>
      </c>
      <c r="H18" s="3">
        <v>0</v>
      </c>
      <c r="I18" s="7">
        <f t="shared" si="1"/>
        <v>0</v>
      </c>
      <c r="J18" s="21">
        <v>29</v>
      </c>
      <c r="K18" s="7">
        <f t="shared" si="2"/>
        <v>537</v>
      </c>
      <c r="L18" s="62"/>
      <c r="M18" s="3">
        <v>3.72</v>
      </c>
      <c r="N18" s="7">
        <f t="shared" si="3"/>
        <v>246</v>
      </c>
      <c r="O18" s="3">
        <v>13.55</v>
      </c>
      <c r="P18" s="7">
        <f t="shared" si="4"/>
        <v>170</v>
      </c>
      <c r="Q18" s="8">
        <v>3</v>
      </c>
      <c r="R18" s="21">
        <v>39.7</v>
      </c>
      <c r="S18" s="7">
        <f t="shared" si="5"/>
        <v>86</v>
      </c>
      <c r="T18" s="9"/>
      <c r="U18" s="10">
        <f t="shared" si="6"/>
        <v>1461</v>
      </c>
      <c r="V18" s="50"/>
      <c r="W18" s="115">
        <v>10</v>
      </c>
      <c r="X18" s="11" t="str">
        <f aca="true" t="shared" si="8" ref="X18:X40">B18</f>
        <v>Sylvia Amgbaduba</v>
      </c>
    </row>
    <row r="19" spans="1:24" ht="12.75">
      <c r="A19" s="115">
        <v>11</v>
      </c>
      <c r="B19" s="12" t="s">
        <v>135</v>
      </c>
      <c r="C19" s="12" t="s">
        <v>136</v>
      </c>
      <c r="D19" s="21">
        <v>0</v>
      </c>
      <c r="E19" s="7">
        <f>IF(D19=0,0,VLOOKUP(D19,Tables!$A$3:$B$152,2,TRUE))</f>
        <v>0</v>
      </c>
      <c r="F19" s="3">
        <v>0</v>
      </c>
      <c r="G19" s="7">
        <f t="shared" si="0"/>
        <v>0</v>
      </c>
      <c r="H19" s="3">
        <v>0</v>
      </c>
      <c r="I19" s="7">
        <f t="shared" si="1"/>
        <v>0</v>
      </c>
      <c r="J19" s="21">
        <v>0</v>
      </c>
      <c r="K19" s="7">
        <f t="shared" si="2"/>
        <v>0</v>
      </c>
      <c r="L19" s="62"/>
      <c r="M19" s="3">
        <v>0</v>
      </c>
      <c r="N19" s="7">
        <f t="shared" si="3"/>
        <v>0</v>
      </c>
      <c r="O19" s="3">
        <v>0</v>
      </c>
      <c r="P19" s="7">
        <f t="shared" si="4"/>
        <v>0</v>
      </c>
      <c r="Q19" s="8">
        <v>0</v>
      </c>
      <c r="R19" s="21">
        <v>0</v>
      </c>
      <c r="S19" s="7">
        <f t="shared" si="5"/>
        <v>0</v>
      </c>
      <c r="T19" s="9"/>
      <c r="U19" s="10">
        <f t="shared" si="6"/>
        <v>0</v>
      </c>
      <c r="V19" s="50"/>
      <c r="W19" s="115">
        <v>11</v>
      </c>
      <c r="X19" s="11" t="str">
        <f t="shared" si="8"/>
        <v>Martha Day</v>
      </c>
    </row>
    <row r="20" spans="1:24" ht="12.75">
      <c r="A20" s="115">
        <v>12</v>
      </c>
      <c r="B20" s="6" t="s">
        <v>124</v>
      </c>
      <c r="C20" s="6" t="s">
        <v>156</v>
      </c>
      <c r="D20" s="21">
        <v>0</v>
      </c>
      <c r="E20" s="7">
        <f>IF(D20=0,0,VLOOKUP(D20,Tables!$A$3:$B$152,2,TRUE))</f>
        <v>0</v>
      </c>
      <c r="F20" s="3">
        <v>0</v>
      </c>
      <c r="G20" s="7">
        <f t="shared" si="0"/>
        <v>0</v>
      </c>
      <c r="H20" s="3">
        <v>0</v>
      </c>
      <c r="I20" s="7">
        <f t="shared" si="1"/>
        <v>0</v>
      </c>
      <c r="J20" s="21">
        <v>0</v>
      </c>
      <c r="K20" s="7">
        <f t="shared" si="2"/>
        <v>0</v>
      </c>
      <c r="L20" s="62"/>
      <c r="M20" s="3">
        <v>0</v>
      </c>
      <c r="N20" s="7">
        <f t="shared" si="3"/>
        <v>0</v>
      </c>
      <c r="O20" s="3">
        <v>0</v>
      </c>
      <c r="P20" s="7">
        <f t="shared" si="4"/>
        <v>0</v>
      </c>
      <c r="Q20" s="8">
        <v>0</v>
      </c>
      <c r="R20" s="21">
        <v>0</v>
      </c>
      <c r="S20" s="7">
        <f t="shared" si="5"/>
        <v>0</v>
      </c>
      <c r="T20" s="9"/>
      <c r="U20" s="10">
        <f t="shared" si="6"/>
        <v>0</v>
      </c>
      <c r="V20" s="50"/>
      <c r="W20" s="115">
        <v>12</v>
      </c>
      <c r="X20" s="11" t="str">
        <f t="shared" si="8"/>
        <v>Jovonique Eka</v>
      </c>
    </row>
    <row r="21" spans="1:24" ht="12.75">
      <c r="A21" s="115"/>
      <c r="B21" s="6" t="s">
        <v>23</v>
      </c>
      <c r="C21" s="6"/>
      <c r="D21" s="21">
        <v>0</v>
      </c>
      <c r="E21" s="7">
        <f>IF(D21=0,0,VLOOKUP(D21,Tables!$A$3:$B$152,2,TRUE))</f>
        <v>0</v>
      </c>
      <c r="F21" s="3">
        <v>0</v>
      </c>
      <c r="G21" s="7">
        <f t="shared" si="0"/>
        <v>0</v>
      </c>
      <c r="H21" s="3">
        <v>0</v>
      </c>
      <c r="I21" s="7">
        <f t="shared" si="1"/>
        <v>0</v>
      </c>
      <c r="J21" s="21">
        <v>0</v>
      </c>
      <c r="K21" s="7">
        <f t="shared" si="2"/>
        <v>0</v>
      </c>
      <c r="L21" s="62"/>
      <c r="M21" s="3">
        <v>0</v>
      </c>
      <c r="N21" s="7">
        <f t="shared" si="3"/>
        <v>0</v>
      </c>
      <c r="O21" s="3">
        <v>0</v>
      </c>
      <c r="P21" s="7">
        <f t="shared" si="4"/>
        <v>0</v>
      </c>
      <c r="Q21" s="8">
        <v>0</v>
      </c>
      <c r="R21" s="21">
        <v>0</v>
      </c>
      <c r="S21" s="7">
        <f t="shared" si="5"/>
        <v>0</v>
      </c>
      <c r="T21" s="9"/>
      <c r="U21" s="10">
        <f t="shared" si="6"/>
        <v>0</v>
      </c>
      <c r="V21" s="50"/>
      <c r="W21" s="115">
        <v>13</v>
      </c>
      <c r="X21" s="11" t="str">
        <f t="shared" si="8"/>
        <v>Name 13</v>
      </c>
    </row>
    <row r="22" spans="1:24" ht="12.75">
      <c r="A22" s="115"/>
      <c r="B22" s="6" t="s">
        <v>24</v>
      </c>
      <c r="C22" s="6"/>
      <c r="D22" s="21">
        <v>0</v>
      </c>
      <c r="E22" s="7">
        <f>IF(D22=0,0,VLOOKUP(D22,Tables!$A$3:$B$152,2,TRUE))</f>
        <v>0</v>
      </c>
      <c r="F22" s="3">
        <v>0</v>
      </c>
      <c r="G22" s="7">
        <f aca="true" t="shared" si="9" ref="G22:G40">IF(F22=0,0,TRUNC(1.84523*(((F22*100)-75)^1.348)))</f>
        <v>0</v>
      </c>
      <c r="H22" s="3">
        <v>0</v>
      </c>
      <c r="I22" s="7">
        <f aca="true" t="shared" si="10" ref="I22:I40">IF(H22=0,0,TRUNC(56.0211*((H22-1.5)^1.05)))</f>
        <v>0</v>
      </c>
      <c r="J22" s="21">
        <v>0</v>
      </c>
      <c r="K22" s="7">
        <f aca="true" t="shared" si="11" ref="K22:K58">IF(J22=0,0,TRUNC(4.99087*((42.26-J22)^1.81)))</f>
        <v>0</v>
      </c>
      <c r="L22" s="62"/>
      <c r="M22" s="3">
        <v>0</v>
      </c>
      <c r="N22" s="7">
        <f aca="true" t="shared" si="12" ref="N22:N40">IF(M22=0,0,TRUNC(0.188807*(((M22*100)-210)^1.41)))</f>
        <v>0</v>
      </c>
      <c r="O22" s="3">
        <v>0</v>
      </c>
      <c r="P22" s="7">
        <f aca="true" t="shared" si="13" ref="P22:P40">IF(O22=0,0,TRUNC(15.9803*((O22-3.8)^1.04)))</f>
        <v>0</v>
      </c>
      <c r="Q22" s="8">
        <v>0</v>
      </c>
      <c r="R22" s="21">
        <v>0</v>
      </c>
      <c r="S22" s="7">
        <f aca="true" t="shared" si="14" ref="S22:S40">IF(Q22+R22=0,0,TRUNC(0.11193*((254-(Q22*60+R22))^1.88)))</f>
        <v>0</v>
      </c>
      <c r="T22" s="9"/>
      <c r="U22" s="10">
        <f aca="true" t="shared" si="15" ref="U22:U40">SUM(E22,G22,I22,K22,N22,P22,S22)</f>
        <v>0</v>
      </c>
      <c r="V22" s="50"/>
      <c r="W22" s="115">
        <v>14</v>
      </c>
      <c r="X22" s="11" t="str">
        <f t="shared" si="8"/>
        <v>Name 14</v>
      </c>
    </row>
    <row r="23" spans="1:24" ht="12.75">
      <c r="A23" s="115"/>
      <c r="B23" s="6" t="s">
        <v>25</v>
      </c>
      <c r="C23" s="6"/>
      <c r="D23" s="21">
        <v>0</v>
      </c>
      <c r="E23" s="7">
        <f>IF(D23=0,0,VLOOKUP(D23,Tables!$A$3:$B$152,2,TRUE))</f>
        <v>0</v>
      </c>
      <c r="F23" s="3">
        <v>0</v>
      </c>
      <c r="G23" s="7">
        <f t="shared" si="9"/>
        <v>0</v>
      </c>
      <c r="H23" s="3">
        <v>0</v>
      </c>
      <c r="I23" s="7">
        <f t="shared" si="10"/>
        <v>0</v>
      </c>
      <c r="J23" s="21">
        <v>0</v>
      </c>
      <c r="K23" s="7">
        <f t="shared" si="11"/>
        <v>0</v>
      </c>
      <c r="L23" s="62"/>
      <c r="M23" s="3">
        <v>0</v>
      </c>
      <c r="N23" s="7">
        <f t="shared" si="12"/>
        <v>0</v>
      </c>
      <c r="O23" s="3">
        <v>0</v>
      </c>
      <c r="P23" s="7">
        <f t="shared" si="13"/>
        <v>0</v>
      </c>
      <c r="Q23" s="8">
        <v>0</v>
      </c>
      <c r="R23" s="21">
        <v>0</v>
      </c>
      <c r="S23" s="7">
        <f t="shared" si="14"/>
        <v>0</v>
      </c>
      <c r="T23" s="9"/>
      <c r="U23" s="10">
        <f t="shared" si="15"/>
        <v>0</v>
      </c>
      <c r="V23" s="50"/>
      <c r="W23" s="115">
        <v>50</v>
      </c>
      <c r="X23" s="11" t="str">
        <f t="shared" si="8"/>
        <v>Name 15</v>
      </c>
    </row>
    <row r="24" spans="1:24" ht="12.75">
      <c r="A24" s="115"/>
      <c r="B24" s="6" t="s">
        <v>26</v>
      </c>
      <c r="C24" s="6"/>
      <c r="D24" s="21">
        <v>0</v>
      </c>
      <c r="E24" s="7">
        <f>IF(D24=0,0,VLOOKUP(D24,Tables!$A$3:$B$152,2,TRUE))</f>
        <v>0</v>
      </c>
      <c r="F24" s="3">
        <v>0</v>
      </c>
      <c r="G24" s="7">
        <f t="shared" si="9"/>
        <v>0</v>
      </c>
      <c r="H24" s="3">
        <v>0</v>
      </c>
      <c r="I24" s="7">
        <f t="shared" si="10"/>
        <v>0</v>
      </c>
      <c r="J24" s="21">
        <v>0</v>
      </c>
      <c r="K24" s="7">
        <f t="shared" si="11"/>
        <v>0</v>
      </c>
      <c r="L24" s="62"/>
      <c r="M24" s="3">
        <v>0</v>
      </c>
      <c r="N24" s="7">
        <f t="shared" si="12"/>
        <v>0</v>
      </c>
      <c r="O24" s="3">
        <v>0</v>
      </c>
      <c r="P24" s="7">
        <f t="shared" si="13"/>
        <v>0</v>
      </c>
      <c r="Q24" s="8">
        <v>0</v>
      </c>
      <c r="R24" s="21">
        <v>0</v>
      </c>
      <c r="S24" s="7">
        <f t="shared" si="14"/>
        <v>0</v>
      </c>
      <c r="T24" s="9"/>
      <c r="U24" s="10">
        <f t="shared" si="15"/>
        <v>0</v>
      </c>
      <c r="V24" s="50"/>
      <c r="W24" s="115">
        <v>51</v>
      </c>
      <c r="X24" s="11" t="str">
        <f t="shared" si="8"/>
        <v>Name 16</v>
      </c>
    </row>
    <row r="25" spans="1:24" ht="12.75">
      <c r="A25" s="115"/>
      <c r="B25" s="6" t="s">
        <v>27</v>
      </c>
      <c r="C25" s="6"/>
      <c r="D25" s="21">
        <v>0</v>
      </c>
      <c r="E25" s="7">
        <f>IF(D25=0,0,VLOOKUP(D25,Tables!$A$3:$B$152,2,TRUE))</f>
        <v>0</v>
      </c>
      <c r="F25" s="3">
        <v>0</v>
      </c>
      <c r="G25" s="7">
        <f t="shared" si="9"/>
        <v>0</v>
      </c>
      <c r="H25" s="3">
        <v>0</v>
      </c>
      <c r="I25" s="7">
        <f t="shared" si="10"/>
        <v>0</v>
      </c>
      <c r="J25" s="21">
        <v>0</v>
      </c>
      <c r="K25" s="7">
        <f t="shared" si="11"/>
        <v>0</v>
      </c>
      <c r="L25" s="62"/>
      <c r="M25" s="3">
        <v>0</v>
      </c>
      <c r="N25" s="7">
        <f t="shared" si="12"/>
        <v>0</v>
      </c>
      <c r="O25" s="3">
        <v>0</v>
      </c>
      <c r="P25" s="7">
        <f t="shared" si="13"/>
        <v>0</v>
      </c>
      <c r="Q25" s="8">
        <v>0</v>
      </c>
      <c r="R25" s="21">
        <v>0</v>
      </c>
      <c r="S25" s="7">
        <f t="shared" si="14"/>
        <v>0</v>
      </c>
      <c r="T25" s="9"/>
      <c r="U25" s="10">
        <f t="shared" si="15"/>
        <v>0</v>
      </c>
      <c r="V25" s="50"/>
      <c r="W25" s="115">
        <v>52</v>
      </c>
      <c r="X25" s="11" t="str">
        <f t="shared" si="8"/>
        <v>Name 17</v>
      </c>
    </row>
    <row r="26" spans="1:24" ht="12.75">
      <c r="A26" s="115"/>
      <c r="B26" s="6" t="s">
        <v>28</v>
      </c>
      <c r="C26" s="6"/>
      <c r="D26" s="21">
        <v>0</v>
      </c>
      <c r="E26" s="7">
        <f>IF(D26=0,0,VLOOKUP(D26,Tables!$A$3:$B$152,2,TRUE))</f>
        <v>0</v>
      </c>
      <c r="F26" s="3">
        <v>0</v>
      </c>
      <c r="G26" s="7">
        <f t="shared" si="9"/>
        <v>0</v>
      </c>
      <c r="H26" s="3">
        <v>0</v>
      </c>
      <c r="I26" s="7">
        <f t="shared" si="10"/>
        <v>0</v>
      </c>
      <c r="J26" s="21">
        <v>0</v>
      </c>
      <c r="K26" s="7">
        <f t="shared" si="11"/>
        <v>0</v>
      </c>
      <c r="L26" s="62"/>
      <c r="M26" s="3">
        <v>0</v>
      </c>
      <c r="N26" s="7">
        <f t="shared" si="12"/>
        <v>0</v>
      </c>
      <c r="O26" s="3">
        <v>0</v>
      </c>
      <c r="P26" s="7">
        <f t="shared" si="13"/>
        <v>0</v>
      </c>
      <c r="Q26" s="8">
        <v>0</v>
      </c>
      <c r="R26" s="21">
        <v>0</v>
      </c>
      <c r="S26" s="7">
        <f t="shared" si="14"/>
        <v>0</v>
      </c>
      <c r="T26" s="9"/>
      <c r="U26" s="10">
        <f t="shared" si="15"/>
        <v>0</v>
      </c>
      <c r="V26" s="50"/>
      <c r="W26" s="115">
        <v>53</v>
      </c>
      <c r="X26" s="11" t="str">
        <f t="shared" si="8"/>
        <v>Name 18</v>
      </c>
    </row>
    <row r="27" spans="1:24" ht="12.75">
      <c r="A27" s="115"/>
      <c r="B27" s="6" t="s">
        <v>29</v>
      </c>
      <c r="C27" s="6"/>
      <c r="D27" s="21">
        <v>0</v>
      </c>
      <c r="E27" s="7">
        <f>IF(D27=0,0,VLOOKUP(D27,Tables!$A$3:$B$152,2,TRUE))</f>
        <v>0</v>
      </c>
      <c r="F27" s="3">
        <v>0</v>
      </c>
      <c r="G27" s="7">
        <f t="shared" si="9"/>
        <v>0</v>
      </c>
      <c r="H27" s="3">
        <v>0</v>
      </c>
      <c r="I27" s="7">
        <f t="shared" si="10"/>
        <v>0</v>
      </c>
      <c r="J27" s="21">
        <v>0</v>
      </c>
      <c r="K27" s="7">
        <f t="shared" si="11"/>
        <v>0</v>
      </c>
      <c r="L27" s="62"/>
      <c r="M27" s="3">
        <v>0</v>
      </c>
      <c r="N27" s="7">
        <f t="shared" si="12"/>
        <v>0</v>
      </c>
      <c r="O27" s="3">
        <v>0</v>
      </c>
      <c r="P27" s="7">
        <f t="shared" si="13"/>
        <v>0</v>
      </c>
      <c r="Q27" s="8">
        <v>0</v>
      </c>
      <c r="R27" s="21">
        <v>0</v>
      </c>
      <c r="S27" s="7">
        <f t="shared" si="14"/>
        <v>0</v>
      </c>
      <c r="T27" s="9"/>
      <c r="U27" s="10">
        <f t="shared" si="15"/>
        <v>0</v>
      </c>
      <c r="V27" s="50"/>
      <c r="W27" s="115">
        <v>54</v>
      </c>
      <c r="X27" s="11" t="str">
        <f t="shared" si="8"/>
        <v>Name 19</v>
      </c>
    </row>
    <row r="28" spans="1:24" ht="13.5" thickBot="1">
      <c r="A28" s="115"/>
      <c r="B28" s="6" t="s">
        <v>30</v>
      </c>
      <c r="C28" s="6"/>
      <c r="D28" s="21">
        <v>0</v>
      </c>
      <c r="E28" s="7">
        <f>IF(D28=0,0,VLOOKUP(D28,Tables!$A$3:$B$152,2,TRUE))</f>
        <v>0</v>
      </c>
      <c r="F28" s="3">
        <v>0</v>
      </c>
      <c r="G28" s="7">
        <f t="shared" si="9"/>
        <v>0</v>
      </c>
      <c r="H28" s="3"/>
      <c r="I28" s="7">
        <f t="shared" si="10"/>
        <v>0</v>
      </c>
      <c r="J28" s="21">
        <v>0</v>
      </c>
      <c r="K28" s="7">
        <f t="shared" si="11"/>
        <v>0</v>
      </c>
      <c r="L28" s="62"/>
      <c r="M28" s="3">
        <v>0</v>
      </c>
      <c r="N28" s="7">
        <f t="shared" si="12"/>
        <v>0</v>
      </c>
      <c r="O28" s="3">
        <v>0</v>
      </c>
      <c r="P28" s="7">
        <f t="shared" si="13"/>
        <v>0</v>
      </c>
      <c r="Q28" s="8">
        <v>0</v>
      </c>
      <c r="R28" s="21">
        <v>0</v>
      </c>
      <c r="S28" s="7">
        <f t="shared" si="14"/>
        <v>0</v>
      </c>
      <c r="T28" s="13"/>
      <c r="U28" s="10">
        <f t="shared" si="15"/>
        <v>0</v>
      </c>
      <c r="V28" s="50"/>
      <c r="W28" s="115">
        <v>55</v>
      </c>
      <c r="X28" s="11" t="str">
        <f t="shared" si="8"/>
        <v>Name 20</v>
      </c>
    </row>
    <row r="29" spans="1:24" ht="13.5" thickBot="1">
      <c r="A29" s="115"/>
      <c r="B29" s="6" t="s">
        <v>35</v>
      </c>
      <c r="C29" s="6"/>
      <c r="D29" s="21">
        <v>0</v>
      </c>
      <c r="E29" s="7">
        <f>IF(D29=0,0,VLOOKUP(D29,Tables!$A$3:$B$152,2,TRUE))</f>
        <v>0</v>
      </c>
      <c r="F29" s="3">
        <v>0</v>
      </c>
      <c r="G29" s="7">
        <f t="shared" si="9"/>
        <v>0</v>
      </c>
      <c r="H29" s="3">
        <v>0</v>
      </c>
      <c r="I29" s="7">
        <f t="shared" si="10"/>
        <v>0</v>
      </c>
      <c r="J29" s="21">
        <v>0</v>
      </c>
      <c r="K29" s="7">
        <f t="shared" si="11"/>
        <v>0</v>
      </c>
      <c r="L29" s="62"/>
      <c r="M29" s="3">
        <v>0</v>
      </c>
      <c r="N29" s="7">
        <f t="shared" si="12"/>
        <v>0</v>
      </c>
      <c r="O29" s="3">
        <v>0</v>
      </c>
      <c r="P29" s="7">
        <f t="shared" si="13"/>
        <v>0</v>
      </c>
      <c r="Q29" s="8">
        <v>0</v>
      </c>
      <c r="R29" s="21">
        <v>0</v>
      </c>
      <c r="S29" s="7">
        <f t="shared" si="14"/>
        <v>0</v>
      </c>
      <c r="T29" s="13"/>
      <c r="U29" s="10">
        <f t="shared" si="15"/>
        <v>0</v>
      </c>
      <c r="V29" s="50"/>
      <c r="W29" s="115">
        <v>56</v>
      </c>
      <c r="X29" s="11" t="str">
        <f t="shared" si="8"/>
        <v>Name 21</v>
      </c>
    </row>
    <row r="30" spans="1:24" ht="13.5" thickBot="1">
      <c r="A30" s="115"/>
      <c r="B30" s="6" t="s">
        <v>36</v>
      </c>
      <c r="C30" s="6"/>
      <c r="D30" s="21">
        <v>0</v>
      </c>
      <c r="E30" s="7">
        <f>IF(D30=0,0,VLOOKUP(D30,Tables!$A$3:$B$152,2,TRUE))</f>
        <v>0</v>
      </c>
      <c r="F30" s="3">
        <v>0</v>
      </c>
      <c r="G30" s="7">
        <f t="shared" si="9"/>
        <v>0</v>
      </c>
      <c r="H30" s="3">
        <v>0</v>
      </c>
      <c r="I30" s="7">
        <f t="shared" si="10"/>
        <v>0</v>
      </c>
      <c r="J30" s="21">
        <v>0</v>
      </c>
      <c r="K30" s="7">
        <f t="shared" si="11"/>
        <v>0</v>
      </c>
      <c r="L30" s="62"/>
      <c r="M30" s="3">
        <v>0</v>
      </c>
      <c r="N30" s="7">
        <f t="shared" si="12"/>
        <v>0</v>
      </c>
      <c r="O30" s="3">
        <v>0</v>
      </c>
      <c r="P30" s="7">
        <f t="shared" si="13"/>
        <v>0</v>
      </c>
      <c r="Q30" s="8">
        <v>0</v>
      </c>
      <c r="R30" s="21">
        <v>0</v>
      </c>
      <c r="S30" s="7">
        <f t="shared" si="14"/>
        <v>0</v>
      </c>
      <c r="T30" s="13"/>
      <c r="U30" s="10">
        <f t="shared" si="15"/>
        <v>0</v>
      </c>
      <c r="V30" s="50"/>
      <c r="W30" s="115">
        <v>57</v>
      </c>
      <c r="X30" s="11" t="str">
        <f t="shared" si="8"/>
        <v>Name 22</v>
      </c>
    </row>
    <row r="31" spans="1:24" ht="13.5" thickBot="1">
      <c r="A31" s="115"/>
      <c r="B31" s="6" t="s">
        <v>37</v>
      </c>
      <c r="C31" s="6"/>
      <c r="D31" s="21">
        <v>0</v>
      </c>
      <c r="E31" s="7">
        <f>IF(D31=0,0,VLOOKUP(D31,Tables!$A$3:$B$152,2,TRUE))</f>
        <v>0</v>
      </c>
      <c r="F31" s="3">
        <v>0</v>
      </c>
      <c r="G31" s="7">
        <f t="shared" si="9"/>
        <v>0</v>
      </c>
      <c r="H31" s="3">
        <v>0</v>
      </c>
      <c r="I31" s="7">
        <f t="shared" si="10"/>
        <v>0</v>
      </c>
      <c r="J31" s="21">
        <v>0</v>
      </c>
      <c r="K31" s="7">
        <f t="shared" si="11"/>
        <v>0</v>
      </c>
      <c r="L31" s="62"/>
      <c r="M31" s="3">
        <v>0</v>
      </c>
      <c r="N31" s="7">
        <f t="shared" si="12"/>
        <v>0</v>
      </c>
      <c r="O31" s="3">
        <v>0</v>
      </c>
      <c r="P31" s="7">
        <f t="shared" si="13"/>
        <v>0</v>
      </c>
      <c r="Q31" s="8">
        <v>0</v>
      </c>
      <c r="R31" s="21">
        <v>0</v>
      </c>
      <c r="S31" s="7">
        <f t="shared" si="14"/>
        <v>0</v>
      </c>
      <c r="T31" s="13"/>
      <c r="U31" s="10">
        <f t="shared" si="15"/>
        <v>0</v>
      </c>
      <c r="V31" s="50"/>
      <c r="W31" s="115">
        <v>58</v>
      </c>
      <c r="X31" s="11" t="str">
        <f t="shared" si="8"/>
        <v>Name 23</v>
      </c>
    </row>
    <row r="32" spans="1:24" ht="13.5" thickBot="1">
      <c r="A32" s="115"/>
      <c r="B32" s="6" t="s">
        <v>38</v>
      </c>
      <c r="C32" s="6"/>
      <c r="D32" s="21">
        <v>0</v>
      </c>
      <c r="E32" s="7">
        <f>IF(D32=0,0,VLOOKUP(D32,Tables!$A$3:$B$152,2,TRUE))</f>
        <v>0</v>
      </c>
      <c r="F32" s="3">
        <v>0</v>
      </c>
      <c r="G32" s="7">
        <f t="shared" si="9"/>
        <v>0</v>
      </c>
      <c r="H32" s="3">
        <v>0</v>
      </c>
      <c r="I32" s="7">
        <f t="shared" si="10"/>
        <v>0</v>
      </c>
      <c r="J32" s="21">
        <v>0</v>
      </c>
      <c r="K32" s="7">
        <f t="shared" si="11"/>
        <v>0</v>
      </c>
      <c r="L32" s="62"/>
      <c r="M32" s="3">
        <v>0</v>
      </c>
      <c r="N32" s="7">
        <f t="shared" si="12"/>
        <v>0</v>
      </c>
      <c r="O32" s="3">
        <v>0</v>
      </c>
      <c r="P32" s="7">
        <f t="shared" si="13"/>
        <v>0</v>
      </c>
      <c r="Q32" s="8">
        <v>0</v>
      </c>
      <c r="R32" s="21">
        <v>0</v>
      </c>
      <c r="S32" s="7">
        <f t="shared" si="14"/>
        <v>0</v>
      </c>
      <c r="T32" s="13"/>
      <c r="U32" s="10">
        <f t="shared" si="15"/>
        <v>0</v>
      </c>
      <c r="V32" s="50"/>
      <c r="W32" s="115">
        <v>59</v>
      </c>
      <c r="X32" s="11" t="str">
        <f t="shared" si="8"/>
        <v>Name 24</v>
      </c>
    </row>
    <row r="33" spans="1:24" ht="13.5" thickBot="1">
      <c r="A33" s="115"/>
      <c r="B33" s="6" t="s">
        <v>39</v>
      </c>
      <c r="C33" s="6"/>
      <c r="D33" s="21">
        <v>0</v>
      </c>
      <c r="E33" s="7">
        <f>IF(D33=0,0,VLOOKUP(D33,Tables!$A$3:$B$152,2,TRUE))</f>
        <v>0</v>
      </c>
      <c r="F33" s="3">
        <v>0</v>
      </c>
      <c r="G33" s="7">
        <f t="shared" si="9"/>
        <v>0</v>
      </c>
      <c r="H33" s="3">
        <v>0</v>
      </c>
      <c r="I33" s="7">
        <f t="shared" si="10"/>
        <v>0</v>
      </c>
      <c r="J33" s="21">
        <v>0</v>
      </c>
      <c r="K33" s="7">
        <f t="shared" si="11"/>
        <v>0</v>
      </c>
      <c r="L33" s="62"/>
      <c r="M33" s="3">
        <v>0</v>
      </c>
      <c r="N33" s="7">
        <f t="shared" si="12"/>
        <v>0</v>
      </c>
      <c r="O33" s="3">
        <v>0</v>
      </c>
      <c r="P33" s="7">
        <f t="shared" si="13"/>
        <v>0</v>
      </c>
      <c r="Q33" s="8">
        <v>0</v>
      </c>
      <c r="R33" s="21">
        <v>0</v>
      </c>
      <c r="S33" s="7">
        <f t="shared" si="14"/>
        <v>0</v>
      </c>
      <c r="T33" s="13"/>
      <c r="U33" s="10">
        <f t="shared" si="15"/>
        <v>0</v>
      </c>
      <c r="V33" s="50"/>
      <c r="W33" s="115">
        <v>60</v>
      </c>
      <c r="X33" s="11" t="str">
        <f t="shared" si="8"/>
        <v>Name 25</v>
      </c>
    </row>
    <row r="34" spans="1:24" ht="13.5" thickBot="1">
      <c r="A34" s="115"/>
      <c r="B34" s="6" t="s">
        <v>40</v>
      </c>
      <c r="C34" s="6"/>
      <c r="D34" s="21">
        <v>0</v>
      </c>
      <c r="E34" s="7">
        <f>IF(D34=0,0,VLOOKUP(D34,Tables!$A$3:$B$152,2,TRUE))</f>
        <v>0</v>
      </c>
      <c r="F34" s="3">
        <v>0</v>
      </c>
      <c r="G34" s="7">
        <f t="shared" si="9"/>
        <v>0</v>
      </c>
      <c r="H34" s="3">
        <v>0</v>
      </c>
      <c r="I34" s="7">
        <f t="shared" si="10"/>
        <v>0</v>
      </c>
      <c r="J34" s="21">
        <v>0</v>
      </c>
      <c r="K34" s="7">
        <f t="shared" si="11"/>
        <v>0</v>
      </c>
      <c r="L34" s="62"/>
      <c r="M34" s="3">
        <v>0</v>
      </c>
      <c r="N34" s="7">
        <f t="shared" si="12"/>
        <v>0</v>
      </c>
      <c r="O34" s="3">
        <v>0</v>
      </c>
      <c r="P34" s="7">
        <f t="shared" si="13"/>
        <v>0</v>
      </c>
      <c r="Q34" s="8">
        <v>0</v>
      </c>
      <c r="R34" s="21">
        <v>0</v>
      </c>
      <c r="S34" s="7">
        <f t="shared" si="14"/>
        <v>0</v>
      </c>
      <c r="T34" s="13"/>
      <c r="U34" s="10">
        <f t="shared" si="15"/>
        <v>0</v>
      </c>
      <c r="V34" s="50"/>
      <c r="W34" s="115">
        <v>61</v>
      </c>
      <c r="X34" s="11" t="str">
        <f t="shared" si="8"/>
        <v>Name 26</v>
      </c>
    </row>
    <row r="35" spans="1:24" ht="13.5" thickBot="1">
      <c r="A35" s="115"/>
      <c r="B35" s="6" t="s">
        <v>41</v>
      </c>
      <c r="C35" s="6"/>
      <c r="D35" s="21">
        <v>0</v>
      </c>
      <c r="E35" s="7">
        <f>IF(D35=0,0,VLOOKUP(D35,Tables!$A$3:$B$152,2,TRUE))</f>
        <v>0</v>
      </c>
      <c r="F35" s="3">
        <v>0</v>
      </c>
      <c r="G35" s="7">
        <f t="shared" si="9"/>
        <v>0</v>
      </c>
      <c r="H35" s="3">
        <v>0</v>
      </c>
      <c r="I35" s="7">
        <f t="shared" si="10"/>
        <v>0</v>
      </c>
      <c r="J35" s="21">
        <v>0</v>
      </c>
      <c r="K35" s="7">
        <f t="shared" si="11"/>
        <v>0</v>
      </c>
      <c r="L35" s="62"/>
      <c r="M35" s="3">
        <v>0</v>
      </c>
      <c r="N35" s="7">
        <f t="shared" si="12"/>
        <v>0</v>
      </c>
      <c r="O35" s="3">
        <v>0</v>
      </c>
      <c r="P35" s="7">
        <f t="shared" si="13"/>
        <v>0</v>
      </c>
      <c r="Q35" s="8">
        <v>0</v>
      </c>
      <c r="R35" s="21">
        <v>0</v>
      </c>
      <c r="S35" s="7">
        <f t="shared" si="14"/>
        <v>0</v>
      </c>
      <c r="T35" s="13"/>
      <c r="U35" s="10">
        <f t="shared" si="15"/>
        <v>0</v>
      </c>
      <c r="V35" s="50"/>
      <c r="W35" s="115"/>
      <c r="X35" s="11" t="str">
        <f t="shared" si="8"/>
        <v>Name 27</v>
      </c>
    </row>
    <row r="36" spans="1:24" ht="13.5" thickBot="1">
      <c r="A36" s="115"/>
      <c r="B36" s="6" t="s">
        <v>42</v>
      </c>
      <c r="C36" s="6"/>
      <c r="D36" s="21">
        <v>0</v>
      </c>
      <c r="E36" s="7">
        <f>IF(D36=0,0,VLOOKUP(D36,Tables!$A$3:$B$152,2,TRUE))</f>
        <v>0</v>
      </c>
      <c r="F36" s="3">
        <v>0</v>
      </c>
      <c r="G36" s="7">
        <f t="shared" si="9"/>
        <v>0</v>
      </c>
      <c r="H36" s="3">
        <v>0</v>
      </c>
      <c r="I36" s="7">
        <f t="shared" si="10"/>
        <v>0</v>
      </c>
      <c r="J36" s="21">
        <v>0</v>
      </c>
      <c r="K36" s="7">
        <f t="shared" si="11"/>
        <v>0</v>
      </c>
      <c r="L36" s="62"/>
      <c r="M36" s="3">
        <v>0</v>
      </c>
      <c r="N36" s="7">
        <f t="shared" si="12"/>
        <v>0</v>
      </c>
      <c r="O36" s="3">
        <v>0</v>
      </c>
      <c r="P36" s="7">
        <f t="shared" si="13"/>
        <v>0</v>
      </c>
      <c r="Q36" s="8">
        <v>0</v>
      </c>
      <c r="R36" s="21">
        <v>0</v>
      </c>
      <c r="S36" s="7">
        <f t="shared" si="14"/>
        <v>0</v>
      </c>
      <c r="T36" s="13"/>
      <c r="U36" s="10">
        <f t="shared" si="15"/>
        <v>0</v>
      </c>
      <c r="V36" s="50"/>
      <c r="W36" s="115"/>
      <c r="X36" s="11" t="str">
        <f t="shared" si="8"/>
        <v>Name 28</v>
      </c>
    </row>
    <row r="37" spans="1:24" ht="13.5" thickBot="1">
      <c r="A37" s="115"/>
      <c r="B37" s="6" t="s">
        <v>43</v>
      </c>
      <c r="C37" s="6"/>
      <c r="D37" s="21">
        <v>0</v>
      </c>
      <c r="E37" s="7">
        <f>IF(D37=0,0,VLOOKUP(D37,Tables!$A$3:$B$152,2,TRUE))</f>
        <v>0</v>
      </c>
      <c r="F37" s="3">
        <v>0</v>
      </c>
      <c r="G37" s="7">
        <f t="shared" si="9"/>
        <v>0</v>
      </c>
      <c r="H37" s="3">
        <v>0</v>
      </c>
      <c r="I37" s="7">
        <f t="shared" si="10"/>
        <v>0</v>
      </c>
      <c r="J37" s="21">
        <v>0</v>
      </c>
      <c r="K37" s="7">
        <f t="shared" si="11"/>
        <v>0</v>
      </c>
      <c r="L37" s="62"/>
      <c r="M37" s="3">
        <v>0</v>
      </c>
      <c r="N37" s="7">
        <f t="shared" si="12"/>
        <v>0</v>
      </c>
      <c r="O37" s="3">
        <v>0</v>
      </c>
      <c r="P37" s="7">
        <f t="shared" si="13"/>
        <v>0</v>
      </c>
      <c r="Q37" s="8">
        <v>0</v>
      </c>
      <c r="R37" s="21">
        <v>0</v>
      </c>
      <c r="S37" s="7">
        <f t="shared" si="14"/>
        <v>0</v>
      </c>
      <c r="T37" s="13"/>
      <c r="U37" s="10">
        <f t="shared" si="15"/>
        <v>0</v>
      </c>
      <c r="V37" s="50"/>
      <c r="W37" s="115"/>
      <c r="X37" s="11" t="str">
        <f t="shared" si="8"/>
        <v>Name 29</v>
      </c>
    </row>
    <row r="38" spans="1:24" ht="13.5" thickBot="1">
      <c r="A38" s="115"/>
      <c r="B38" s="6" t="s">
        <v>44</v>
      </c>
      <c r="C38" s="6"/>
      <c r="D38" s="21">
        <v>0</v>
      </c>
      <c r="E38" s="7">
        <f>IF(D38=0,0,VLOOKUP(D38,Tables!$A$3:$B$152,2,TRUE))</f>
        <v>0</v>
      </c>
      <c r="F38" s="3">
        <v>0</v>
      </c>
      <c r="G38" s="7">
        <f t="shared" si="9"/>
        <v>0</v>
      </c>
      <c r="H38" s="3">
        <v>0</v>
      </c>
      <c r="I38" s="7">
        <f t="shared" si="10"/>
        <v>0</v>
      </c>
      <c r="J38" s="21">
        <v>0</v>
      </c>
      <c r="K38" s="7">
        <f t="shared" si="11"/>
        <v>0</v>
      </c>
      <c r="L38" s="62"/>
      <c r="M38" s="3">
        <v>0</v>
      </c>
      <c r="N38" s="7">
        <f t="shared" si="12"/>
        <v>0</v>
      </c>
      <c r="O38" s="3">
        <v>0</v>
      </c>
      <c r="P38" s="7">
        <f t="shared" si="13"/>
        <v>0</v>
      </c>
      <c r="Q38" s="8">
        <v>0</v>
      </c>
      <c r="R38" s="21">
        <v>0</v>
      </c>
      <c r="S38" s="7">
        <f t="shared" si="14"/>
        <v>0</v>
      </c>
      <c r="T38" s="13"/>
      <c r="U38" s="10">
        <f t="shared" si="15"/>
        <v>0</v>
      </c>
      <c r="V38" s="50"/>
      <c r="W38" s="115"/>
      <c r="X38" s="11" t="str">
        <f t="shared" si="8"/>
        <v>Name 30</v>
      </c>
    </row>
    <row r="39" spans="1:24" ht="13.5" thickBot="1">
      <c r="A39" s="115"/>
      <c r="B39" s="6" t="s">
        <v>45</v>
      </c>
      <c r="C39" s="6"/>
      <c r="D39" s="21">
        <v>0</v>
      </c>
      <c r="E39" s="7">
        <f>IF(D39=0,0,VLOOKUP(D39,Tables!$A$3:$B$152,2,TRUE))</f>
        <v>0</v>
      </c>
      <c r="F39" s="3">
        <v>0</v>
      </c>
      <c r="G39" s="7">
        <f t="shared" si="9"/>
        <v>0</v>
      </c>
      <c r="H39" s="3">
        <v>0</v>
      </c>
      <c r="I39" s="7">
        <f t="shared" si="10"/>
        <v>0</v>
      </c>
      <c r="J39" s="21">
        <v>0</v>
      </c>
      <c r="K39" s="7">
        <f t="shared" si="11"/>
        <v>0</v>
      </c>
      <c r="L39" s="62"/>
      <c r="M39" s="3">
        <v>0</v>
      </c>
      <c r="N39" s="7">
        <f t="shared" si="12"/>
        <v>0</v>
      </c>
      <c r="O39" s="3">
        <v>0</v>
      </c>
      <c r="P39" s="7">
        <f t="shared" si="13"/>
        <v>0</v>
      </c>
      <c r="Q39" s="8">
        <v>0</v>
      </c>
      <c r="R39" s="21">
        <v>0</v>
      </c>
      <c r="S39" s="7">
        <f t="shared" si="14"/>
        <v>0</v>
      </c>
      <c r="T39" s="13"/>
      <c r="U39" s="10">
        <f t="shared" si="15"/>
        <v>0</v>
      </c>
      <c r="V39" s="50"/>
      <c r="W39" s="115"/>
      <c r="X39" s="11" t="str">
        <f t="shared" si="8"/>
        <v>Name 31</v>
      </c>
    </row>
    <row r="40" spans="1:24" ht="13.5" thickBot="1">
      <c r="A40" s="115"/>
      <c r="B40" s="6" t="s">
        <v>46</v>
      </c>
      <c r="C40" s="6"/>
      <c r="D40" s="21">
        <v>0</v>
      </c>
      <c r="E40" s="7">
        <f>IF(D40=0,0,VLOOKUP(D40,Tables!$A$3:$B$152,2,TRUE))</f>
        <v>0</v>
      </c>
      <c r="F40" s="3">
        <v>0</v>
      </c>
      <c r="G40" s="7">
        <f t="shared" si="9"/>
        <v>0</v>
      </c>
      <c r="H40" s="3">
        <v>0</v>
      </c>
      <c r="I40" s="7">
        <f t="shared" si="10"/>
        <v>0</v>
      </c>
      <c r="J40" s="21">
        <v>0</v>
      </c>
      <c r="K40" s="7">
        <f t="shared" si="11"/>
        <v>0</v>
      </c>
      <c r="L40" s="62"/>
      <c r="M40" s="3">
        <v>0</v>
      </c>
      <c r="N40" s="7">
        <f t="shared" si="12"/>
        <v>0</v>
      </c>
      <c r="O40" s="3">
        <v>0</v>
      </c>
      <c r="P40" s="7">
        <f t="shared" si="13"/>
        <v>0</v>
      </c>
      <c r="Q40" s="8">
        <v>0</v>
      </c>
      <c r="R40" s="21">
        <v>0</v>
      </c>
      <c r="S40" s="7">
        <f t="shared" si="14"/>
        <v>0</v>
      </c>
      <c r="T40" s="13"/>
      <c r="U40" s="10">
        <f t="shared" si="15"/>
        <v>0</v>
      </c>
      <c r="V40" s="50"/>
      <c r="W40" s="115"/>
      <c r="X40" s="11" t="str">
        <f t="shared" si="8"/>
        <v>Name 32</v>
      </c>
    </row>
    <row r="41" spans="1:24" ht="13.5" thickBot="1">
      <c r="A41" s="115"/>
      <c r="B41" s="6" t="s">
        <v>47</v>
      </c>
      <c r="C41" s="6"/>
      <c r="D41" s="21">
        <v>0</v>
      </c>
      <c r="E41" s="7">
        <f>IF(D41=0,0,VLOOKUP(D41,Tables!$A$3:$B$152,2,TRUE))</f>
        <v>0</v>
      </c>
      <c r="F41" s="3">
        <v>0</v>
      </c>
      <c r="G41" s="7">
        <f aca="true" t="shared" si="16" ref="G41:G58">IF(F41=0,0,TRUNC(1.84523*(((F41*100)-75)^1.348)))</f>
        <v>0</v>
      </c>
      <c r="H41" s="3">
        <v>0</v>
      </c>
      <c r="I41" s="7">
        <f aca="true" t="shared" si="17" ref="I41:I58">IF(H41=0,0,TRUNC(56.0211*((H41-1.5)^1.05)))</f>
        <v>0</v>
      </c>
      <c r="J41" s="21">
        <v>0</v>
      </c>
      <c r="K41" s="7">
        <f t="shared" si="11"/>
        <v>0</v>
      </c>
      <c r="L41" s="62"/>
      <c r="M41" s="3">
        <v>0</v>
      </c>
      <c r="N41" s="7">
        <f aca="true" t="shared" si="18" ref="N41:N58">IF(M41=0,0,TRUNC(0.188807*(((M41*100)-210)^1.41)))</f>
        <v>0</v>
      </c>
      <c r="O41" s="3">
        <v>0</v>
      </c>
      <c r="P41" s="7">
        <f aca="true" t="shared" si="19" ref="P41:P58">IF(O41=0,0,TRUNC(15.9803*((O41-3.8)^1.04)))</f>
        <v>0</v>
      </c>
      <c r="Q41" s="8">
        <v>0</v>
      </c>
      <c r="R41" s="21">
        <v>0</v>
      </c>
      <c r="S41" s="7">
        <f aca="true" t="shared" si="20" ref="S41:S58">IF(Q41+R41=0,0,TRUNC(0.11193*((254-(Q41*60+R41))^1.88)))</f>
        <v>0</v>
      </c>
      <c r="T41" s="13"/>
      <c r="U41" s="10">
        <f aca="true" t="shared" si="21" ref="U41:U58">SUM(E41,G41,I41,K41,N41,P41,S41)</f>
        <v>0</v>
      </c>
      <c r="V41" s="50"/>
      <c r="W41" s="115"/>
      <c r="X41" s="11" t="str">
        <f aca="true" t="shared" si="22" ref="X41:X58">B41</f>
        <v>Name 33</v>
      </c>
    </row>
    <row r="42" spans="1:24" ht="13.5" thickBot="1">
      <c r="A42" s="115"/>
      <c r="B42" s="6" t="s">
        <v>48</v>
      </c>
      <c r="C42" s="6"/>
      <c r="D42" s="21">
        <v>0</v>
      </c>
      <c r="E42" s="7">
        <f>IF(D42=0,0,VLOOKUP(D42,Tables!$A$3:$B$152,2,TRUE))</f>
        <v>0</v>
      </c>
      <c r="F42" s="3">
        <v>0</v>
      </c>
      <c r="G42" s="7">
        <f t="shared" si="16"/>
        <v>0</v>
      </c>
      <c r="H42" s="3">
        <v>0</v>
      </c>
      <c r="I42" s="7">
        <f t="shared" si="17"/>
        <v>0</v>
      </c>
      <c r="J42" s="21">
        <v>0</v>
      </c>
      <c r="K42" s="7">
        <f t="shared" si="11"/>
        <v>0</v>
      </c>
      <c r="L42" s="62"/>
      <c r="M42" s="3">
        <v>0</v>
      </c>
      <c r="N42" s="7">
        <f t="shared" si="18"/>
        <v>0</v>
      </c>
      <c r="O42" s="3">
        <v>0</v>
      </c>
      <c r="P42" s="7">
        <f t="shared" si="19"/>
        <v>0</v>
      </c>
      <c r="Q42" s="8">
        <v>0</v>
      </c>
      <c r="R42" s="21">
        <v>0</v>
      </c>
      <c r="S42" s="7">
        <f t="shared" si="20"/>
        <v>0</v>
      </c>
      <c r="T42" s="13"/>
      <c r="U42" s="10">
        <f t="shared" si="21"/>
        <v>0</v>
      </c>
      <c r="V42" s="50"/>
      <c r="W42" s="115"/>
      <c r="X42" s="11" t="str">
        <f t="shared" si="22"/>
        <v>Name 34</v>
      </c>
    </row>
    <row r="43" spans="1:24" ht="13.5" thickBot="1">
      <c r="A43" s="115"/>
      <c r="B43" s="6" t="s">
        <v>49</v>
      </c>
      <c r="C43" s="6"/>
      <c r="D43" s="21">
        <v>0</v>
      </c>
      <c r="E43" s="7">
        <f>IF(D43=0,0,VLOOKUP(D43,Tables!$A$3:$B$152,2,TRUE))</f>
        <v>0</v>
      </c>
      <c r="F43" s="3">
        <v>0</v>
      </c>
      <c r="G43" s="7">
        <f t="shared" si="16"/>
        <v>0</v>
      </c>
      <c r="H43" s="3">
        <v>0</v>
      </c>
      <c r="I43" s="7">
        <f t="shared" si="17"/>
        <v>0</v>
      </c>
      <c r="J43" s="21">
        <v>0</v>
      </c>
      <c r="K43" s="7">
        <f t="shared" si="11"/>
        <v>0</v>
      </c>
      <c r="L43" s="62"/>
      <c r="M43" s="3">
        <v>0</v>
      </c>
      <c r="N43" s="7">
        <f t="shared" si="18"/>
        <v>0</v>
      </c>
      <c r="O43" s="3">
        <v>0</v>
      </c>
      <c r="P43" s="7">
        <f t="shared" si="19"/>
        <v>0</v>
      </c>
      <c r="Q43" s="8">
        <v>0</v>
      </c>
      <c r="R43" s="21">
        <v>0</v>
      </c>
      <c r="S43" s="7">
        <f t="shared" si="20"/>
        <v>0</v>
      </c>
      <c r="T43" s="13"/>
      <c r="U43" s="10">
        <f t="shared" si="21"/>
        <v>0</v>
      </c>
      <c r="V43" s="50"/>
      <c r="W43" s="115"/>
      <c r="X43" s="11" t="str">
        <f t="shared" si="22"/>
        <v>Name 35</v>
      </c>
    </row>
    <row r="44" spans="1:24" ht="13.5" thickBot="1">
      <c r="A44" s="115"/>
      <c r="B44" s="6" t="s">
        <v>50</v>
      </c>
      <c r="C44" s="6"/>
      <c r="D44" s="21">
        <v>0</v>
      </c>
      <c r="E44" s="7">
        <f>IF(D44=0,0,VLOOKUP(D44,Tables!$A$3:$B$152,2,TRUE))</f>
        <v>0</v>
      </c>
      <c r="F44" s="3">
        <v>0</v>
      </c>
      <c r="G44" s="7">
        <f t="shared" si="16"/>
        <v>0</v>
      </c>
      <c r="H44" s="3">
        <v>0</v>
      </c>
      <c r="I44" s="7">
        <f t="shared" si="17"/>
        <v>0</v>
      </c>
      <c r="J44" s="21">
        <v>0</v>
      </c>
      <c r="K44" s="7">
        <f t="shared" si="11"/>
        <v>0</v>
      </c>
      <c r="L44" s="62"/>
      <c r="M44" s="3">
        <v>0</v>
      </c>
      <c r="N44" s="7">
        <f t="shared" si="18"/>
        <v>0</v>
      </c>
      <c r="O44" s="3">
        <v>0</v>
      </c>
      <c r="P44" s="7">
        <f t="shared" si="19"/>
        <v>0</v>
      </c>
      <c r="Q44" s="8">
        <v>0</v>
      </c>
      <c r="R44" s="21">
        <v>0</v>
      </c>
      <c r="S44" s="7">
        <f t="shared" si="20"/>
        <v>0</v>
      </c>
      <c r="T44" s="13"/>
      <c r="U44" s="10">
        <f t="shared" si="21"/>
        <v>0</v>
      </c>
      <c r="V44" s="50"/>
      <c r="W44" s="115"/>
      <c r="X44" s="11" t="str">
        <f t="shared" si="22"/>
        <v>Name 36</v>
      </c>
    </row>
    <row r="45" spans="1:24" ht="13.5" thickBot="1">
      <c r="A45" s="115"/>
      <c r="B45" s="6" t="s">
        <v>51</v>
      </c>
      <c r="C45" s="6"/>
      <c r="D45" s="21">
        <v>0</v>
      </c>
      <c r="E45" s="7">
        <f>IF(D45=0,0,VLOOKUP(D45,Tables!$A$3:$B$152,2,TRUE))</f>
        <v>0</v>
      </c>
      <c r="F45" s="3">
        <v>0</v>
      </c>
      <c r="G45" s="7">
        <f t="shared" si="16"/>
        <v>0</v>
      </c>
      <c r="H45" s="3">
        <v>0</v>
      </c>
      <c r="I45" s="7">
        <f t="shared" si="17"/>
        <v>0</v>
      </c>
      <c r="J45" s="21">
        <v>0</v>
      </c>
      <c r="K45" s="7">
        <f t="shared" si="11"/>
        <v>0</v>
      </c>
      <c r="L45" s="62"/>
      <c r="M45" s="3">
        <v>0</v>
      </c>
      <c r="N45" s="7">
        <f t="shared" si="18"/>
        <v>0</v>
      </c>
      <c r="O45" s="3">
        <v>0</v>
      </c>
      <c r="P45" s="7">
        <f t="shared" si="19"/>
        <v>0</v>
      </c>
      <c r="Q45" s="8">
        <v>0</v>
      </c>
      <c r="R45" s="21">
        <v>0</v>
      </c>
      <c r="S45" s="7">
        <f t="shared" si="20"/>
        <v>0</v>
      </c>
      <c r="T45" s="13"/>
      <c r="U45" s="10">
        <f t="shared" si="21"/>
        <v>0</v>
      </c>
      <c r="V45" s="50"/>
      <c r="W45" s="115"/>
      <c r="X45" s="11" t="str">
        <f t="shared" si="22"/>
        <v>Name 37</v>
      </c>
    </row>
    <row r="46" spans="1:24" ht="13.5" thickBot="1">
      <c r="A46" s="115"/>
      <c r="B46" s="6" t="s">
        <v>52</v>
      </c>
      <c r="C46" s="6"/>
      <c r="D46" s="21">
        <v>0</v>
      </c>
      <c r="E46" s="7">
        <f>IF(D46=0,0,VLOOKUP(D46,Tables!$A$3:$B$152,2,TRUE))</f>
        <v>0</v>
      </c>
      <c r="F46" s="3">
        <v>0</v>
      </c>
      <c r="G46" s="7">
        <f t="shared" si="16"/>
        <v>0</v>
      </c>
      <c r="H46" s="3">
        <v>0</v>
      </c>
      <c r="I46" s="7">
        <f t="shared" si="17"/>
        <v>0</v>
      </c>
      <c r="J46" s="21">
        <v>0</v>
      </c>
      <c r="K46" s="7">
        <f t="shared" si="11"/>
        <v>0</v>
      </c>
      <c r="L46" s="62"/>
      <c r="M46" s="3">
        <v>0</v>
      </c>
      <c r="N46" s="7">
        <f t="shared" si="18"/>
        <v>0</v>
      </c>
      <c r="O46" s="3">
        <v>0</v>
      </c>
      <c r="P46" s="7">
        <f t="shared" si="19"/>
        <v>0</v>
      </c>
      <c r="Q46" s="8">
        <v>0</v>
      </c>
      <c r="R46" s="21">
        <v>0</v>
      </c>
      <c r="S46" s="7">
        <f t="shared" si="20"/>
        <v>0</v>
      </c>
      <c r="T46" s="13"/>
      <c r="U46" s="10">
        <f t="shared" si="21"/>
        <v>0</v>
      </c>
      <c r="V46" s="50"/>
      <c r="W46" s="115"/>
      <c r="X46" s="11" t="str">
        <f t="shared" si="22"/>
        <v>Name 38</v>
      </c>
    </row>
    <row r="47" spans="1:24" ht="13.5" thickBot="1">
      <c r="A47" s="115"/>
      <c r="B47" s="6" t="s">
        <v>53</v>
      </c>
      <c r="C47" s="6"/>
      <c r="D47" s="21">
        <v>0</v>
      </c>
      <c r="E47" s="7">
        <f>IF(D47=0,0,VLOOKUP(D47,Tables!$A$3:$B$152,2,TRUE))</f>
        <v>0</v>
      </c>
      <c r="F47" s="3">
        <v>0</v>
      </c>
      <c r="G47" s="7">
        <f t="shared" si="16"/>
        <v>0</v>
      </c>
      <c r="H47" s="3">
        <v>0</v>
      </c>
      <c r="I47" s="7">
        <f t="shared" si="17"/>
        <v>0</v>
      </c>
      <c r="J47" s="21">
        <v>0</v>
      </c>
      <c r="K47" s="7">
        <f t="shared" si="11"/>
        <v>0</v>
      </c>
      <c r="L47" s="62"/>
      <c r="M47" s="3">
        <v>0</v>
      </c>
      <c r="N47" s="7">
        <f t="shared" si="18"/>
        <v>0</v>
      </c>
      <c r="O47" s="3">
        <v>0</v>
      </c>
      <c r="P47" s="7">
        <f t="shared" si="19"/>
        <v>0</v>
      </c>
      <c r="Q47" s="8">
        <v>0</v>
      </c>
      <c r="R47" s="21">
        <v>0</v>
      </c>
      <c r="S47" s="7">
        <f t="shared" si="20"/>
        <v>0</v>
      </c>
      <c r="T47" s="13"/>
      <c r="U47" s="10">
        <f t="shared" si="21"/>
        <v>0</v>
      </c>
      <c r="V47" s="50"/>
      <c r="W47" s="115"/>
      <c r="X47" s="11" t="str">
        <f t="shared" si="22"/>
        <v>Name 39</v>
      </c>
    </row>
    <row r="48" spans="1:24" ht="13.5" thickBot="1">
      <c r="A48" s="115"/>
      <c r="B48" s="6" t="s">
        <v>54</v>
      </c>
      <c r="C48" s="6"/>
      <c r="D48" s="21">
        <v>0</v>
      </c>
      <c r="E48" s="7">
        <f>IF(D48=0,0,VLOOKUP(D48,Tables!$A$3:$B$152,2,TRUE))</f>
        <v>0</v>
      </c>
      <c r="F48" s="3">
        <v>0</v>
      </c>
      <c r="G48" s="7">
        <f t="shared" si="16"/>
        <v>0</v>
      </c>
      <c r="H48" s="3">
        <v>0</v>
      </c>
      <c r="I48" s="7">
        <f t="shared" si="17"/>
        <v>0</v>
      </c>
      <c r="J48" s="21">
        <v>0</v>
      </c>
      <c r="K48" s="7">
        <f t="shared" si="11"/>
        <v>0</v>
      </c>
      <c r="L48" s="62"/>
      <c r="M48" s="3">
        <v>0</v>
      </c>
      <c r="N48" s="7">
        <f t="shared" si="18"/>
        <v>0</v>
      </c>
      <c r="O48" s="3">
        <v>0</v>
      </c>
      <c r="P48" s="7">
        <f t="shared" si="19"/>
        <v>0</v>
      </c>
      <c r="Q48" s="8">
        <v>0</v>
      </c>
      <c r="R48" s="21">
        <v>0</v>
      </c>
      <c r="S48" s="7">
        <f t="shared" si="20"/>
        <v>0</v>
      </c>
      <c r="T48" s="13"/>
      <c r="U48" s="10">
        <f t="shared" si="21"/>
        <v>0</v>
      </c>
      <c r="V48" s="50"/>
      <c r="W48" s="115"/>
      <c r="X48" s="11" t="str">
        <f t="shared" si="22"/>
        <v>Name 40</v>
      </c>
    </row>
    <row r="49" spans="1:24" ht="13.5" thickBot="1">
      <c r="A49" s="115"/>
      <c r="B49" s="6" t="s">
        <v>55</v>
      </c>
      <c r="C49" s="6"/>
      <c r="D49" s="21">
        <v>0</v>
      </c>
      <c r="E49" s="7">
        <f>IF(D49=0,0,VLOOKUP(D49,Tables!$A$3:$B$152,2,TRUE))</f>
        <v>0</v>
      </c>
      <c r="F49" s="3">
        <v>0</v>
      </c>
      <c r="G49" s="7">
        <f t="shared" si="16"/>
        <v>0</v>
      </c>
      <c r="H49" s="3">
        <v>0</v>
      </c>
      <c r="I49" s="7">
        <f t="shared" si="17"/>
        <v>0</v>
      </c>
      <c r="J49" s="21">
        <v>0</v>
      </c>
      <c r="K49" s="7">
        <f t="shared" si="11"/>
        <v>0</v>
      </c>
      <c r="L49" s="62"/>
      <c r="M49" s="3">
        <v>0</v>
      </c>
      <c r="N49" s="7">
        <f t="shared" si="18"/>
        <v>0</v>
      </c>
      <c r="O49" s="3">
        <v>0</v>
      </c>
      <c r="P49" s="7">
        <f t="shared" si="19"/>
        <v>0</v>
      </c>
      <c r="Q49" s="8">
        <v>0</v>
      </c>
      <c r="R49" s="21">
        <v>0</v>
      </c>
      <c r="S49" s="7">
        <f t="shared" si="20"/>
        <v>0</v>
      </c>
      <c r="T49" s="13"/>
      <c r="U49" s="10">
        <f t="shared" si="21"/>
        <v>0</v>
      </c>
      <c r="V49" s="50"/>
      <c r="W49" s="115"/>
      <c r="X49" s="11" t="str">
        <f t="shared" si="22"/>
        <v>Name 41</v>
      </c>
    </row>
    <row r="50" spans="1:24" ht="13.5" thickBot="1">
      <c r="A50" s="115"/>
      <c r="B50" s="6" t="s">
        <v>56</v>
      </c>
      <c r="C50" s="6"/>
      <c r="D50" s="21">
        <v>0</v>
      </c>
      <c r="E50" s="7">
        <f>IF(D50=0,0,VLOOKUP(D50,Tables!$A$3:$B$152,2,TRUE))</f>
        <v>0</v>
      </c>
      <c r="F50" s="3">
        <v>0</v>
      </c>
      <c r="G50" s="7">
        <f t="shared" si="16"/>
        <v>0</v>
      </c>
      <c r="H50" s="3">
        <v>0</v>
      </c>
      <c r="I50" s="7">
        <f t="shared" si="17"/>
        <v>0</v>
      </c>
      <c r="J50" s="21">
        <v>0</v>
      </c>
      <c r="K50" s="7">
        <f t="shared" si="11"/>
        <v>0</v>
      </c>
      <c r="L50" s="62"/>
      <c r="M50" s="3">
        <v>0</v>
      </c>
      <c r="N50" s="7">
        <f t="shared" si="18"/>
        <v>0</v>
      </c>
      <c r="O50" s="3">
        <v>0</v>
      </c>
      <c r="P50" s="7">
        <f t="shared" si="19"/>
        <v>0</v>
      </c>
      <c r="Q50" s="8">
        <v>0</v>
      </c>
      <c r="R50" s="21">
        <v>0</v>
      </c>
      <c r="S50" s="7">
        <f t="shared" si="20"/>
        <v>0</v>
      </c>
      <c r="T50" s="13"/>
      <c r="U50" s="10">
        <f t="shared" si="21"/>
        <v>0</v>
      </c>
      <c r="V50" s="50"/>
      <c r="W50" s="115"/>
      <c r="X50" s="11" t="str">
        <f t="shared" si="22"/>
        <v>Name 42</v>
      </c>
    </row>
    <row r="51" spans="1:24" ht="13.5" thickBot="1">
      <c r="A51" s="115"/>
      <c r="B51" s="6" t="s">
        <v>57</v>
      </c>
      <c r="C51" s="6"/>
      <c r="D51" s="21">
        <v>0</v>
      </c>
      <c r="E51" s="7">
        <f>IF(D51=0,0,VLOOKUP(D51,Tables!$A$3:$B$152,2,TRUE))</f>
        <v>0</v>
      </c>
      <c r="F51" s="3">
        <v>0</v>
      </c>
      <c r="G51" s="7">
        <f t="shared" si="16"/>
        <v>0</v>
      </c>
      <c r="H51" s="3">
        <v>0</v>
      </c>
      <c r="I51" s="7">
        <f t="shared" si="17"/>
        <v>0</v>
      </c>
      <c r="J51" s="21">
        <v>0</v>
      </c>
      <c r="K51" s="7">
        <f t="shared" si="11"/>
        <v>0</v>
      </c>
      <c r="L51" s="62"/>
      <c r="M51" s="3">
        <v>0</v>
      </c>
      <c r="N51" s="7">
        <f t="shared" si="18"/>
        <v>0</v>
      </c>
      <c r="O51" s="3">
        <v>0</v>
      </c>
      <c r="P51" s="7">
        <f t="shared" si="19"/>
        <v>0</v>
      </c>
      <c r="Q51" s="8">
        <v>0</v>
      </c>
      <c r="R51" s="21">
        <v>0</v>
      </c>
      <c r="S51" s="7">
        <f t="shared" si="20"/>
        <v>0</v>
      </c>
      <c r="T51" s="13"/>
      <c r="U51" s="10">
        <f t="shared" si="21"/>
        <v>0</v>
      </c>
      <c r="V51" s="50"/>
      <c r="W51" s="115"/>
      <c r="X51" s="11" t="str">
        <f t="shared" si="22"/>
        <v>Name 43</v>
      </c>
    </row>
    <row r="52" spans="1:24" ht="13.5" thickBot="1">
      <c r="A52" s="115"/>
      <c r="B52" s="6" t="s">
        <v>58</v>
      </c>
      <c r="C52" s="6"/>
      <c r="D52" s="21">
        <v>0</v>
      </c>
      <c r="E52" s="7">
        <f>IF(D52=0,0,VLOOKUP(D52,Tables!$A$3:$B$152,2,TRUE))</f>
        <v>0</v>
      </c>
      <c r="F52" s="3">
        <v>0</v>
      </c>
      <c r="G52" s="7">
        <f t="shared" si="16"/>
        <v>0</v>
      </c>
      <c r="H52" s="3">
        <v>0</v>
      </c>
      <c r="I52" s="7">
        <f t="shared" si="17"/>
        <v>0</v>
      </c>
      <c r="J52" s="21">
        <v>0</v>
      </c>
      <c r="K52" s="7">
        <f t="shared" si="11"/>
        <v>0</v>
      </c>
      <c r="L52" s="62"/>
      <c r="M52" s="3">
        <v>0</v>
      </c>
      <c r="N52" s="7">
        <f t="shared" si="18"/>
        <v>0</v>
      </c>
      <c r="O52" s="3">
        <v>0</v>
      </c>
      <c r="P52" s="7">
        <f t="shared" si="19"/>
        <v>0</v>
      </c>
      <c r="Q52" s="8">
        <v>0</v>
      </c>
      <c r="R52" s="21">
        <v>0</v>
      </c>
      <c r="S52" s="7">
        <f t="shared" si="20"/>
        <v>0</v>
      </c>
      <c r="T52" s="13"/>
      <c r="U52" s="10">
        <f t="shared" si="21"/>
        <v>0</v>
      </c>
      <c r="V52" s="50"/>
      <c r="W52" s="115"/>
      <c r="X52" s="11" t="str">
        <f t="shared" si="22"/>
        <v>Name 44</v>
      </c>
    </row>
    <row r="53" spans="1:24" ht="13.5" thickBot="1">
      <c r="A53" s="115"/>
      <c r="B53" s="6" t="s">
        <v>59</v>
      </c>
      <c r="C53" s="6"/>
      <c r="D53" s="21">
        <v>0</v>
      </c>
      <c r="E53" s="7">
        <f>IF(D53=0,0,VLOOKUP(D53,Tables!$A$3:$B$152,2,TRUE))</f>
        <v>0</v>
      </c>
      <c r="F53" s="3">
        <v>0</v>
      </c>
      <c r="G53" s="7">
        <f t="shared" si="16"/>
        <v>0</v>
      </c>
      <c r="H53" s="3">
        <v>0</v>
      </c>
      <c r="I53" s="7">
        <f t="shared" si="17"/>
        <v>0</v>
      </c>
      <c r="J53" s="21">
        <v>0</v>
      </c>
      <c r="K53" s="7">
        <f t="shared" si="11"/>
        <v>0</v>
      </c>
      <c r="L53" s="62"/>
      <c r="M53" s="3">
        <v>0</v>
      </c>
      <c r="N53" s="7">
        <f t="shared" si="18"/>
        <v>0</v>
      </c>
      <c r="O53" s="3">
        <v>0</v>
      </c>
      <c r="P53" s="7">
        <f t="shared" si="19"/>
        <v>0</v>
      </c>
      <c r="Q53" s="8">
        <v>0</v>
      </c>
      <c r="R53" s="21">
        <v>0</v>
      </c>
      <c r="S53" s="7">
        <f t="shared" si="20"/>
        <v>0</v>
      </c>
      <c r="T53" s="13"/>
      <c r="U53" s="10">
        <f t="shared" si="21"/>
        <v>0</v>
      </c>
      <c r="V53" s="50"/>
      <c r="W53" s="115"/>
      <c r="X53" s="11" t="str">
        <f t="shared" si="22"/>
        <v>Name 45</v>
      </c>
    </row>
    <row r="54" spans="1:24" ht="13.5" thickBot="1">
      <c r="A54" s="115"/>
      <c r="B54" s="6" t="s">
        <v>60</v>
      </c>
      <c r="C54" s="6"/>
      <c r="D54" s="21">
        <v>0</v>
      </c>
      <c r="E54" s="7">
        <f>IF(D54=0,0,VLOOKUP(D54,Tables!$A$3:$B$152,2,TRUE))</f>
        <v>0</v>
      </c>
      <c r="F54" s="3">
        <v>0</v>
      </c>
      <c r="G54" s="7">
        <f t="shared" si="16"/>
        <v>0</v>
      </c>
      <c r="H54" s="3">
        <v>0</v>
      </c>
      <c r="I54" s="7">
        <f t="shared" si="17"/>
        <v>0</v>
      </c>
      <c r="J54" s="21">
        <v>0</v>
      </c>
      <c r="K54" s="7">
        <f t="shared" si="11"/>
        <v>0</v>
      </c>
      <c r="L54" s="62"/>
      <c r="M54" s="3">
        <v>0</v>
      </c>
      <c r="N54" s="7">
        <f t="shared" si="18"/>
        <v>0</v>
      </c>
      <c r="O54" s="3">
        <v>0</v>
      </c>
      <c r="P54" s="7">
        <f t="shared" si="19"/>
        <v>0</v>
      </c>
      <c r="Q54" s="8">
        <v>0</v>
      </c>
      <c r="R54" s="21">
        <v>0</v>
      </c>
      <c r="S54" s="7">
        <f t="shared" si="20"/>
        <v>0</v>
      </c>
      <c r="T54" s="13"/>
      <c r="U54" s="10">
        <f t="shared" si="21"/>
        <v>0</v>
      </c>
      <c r="V54" s="50"/>
      <c r="W54" s="115"/>
      <c r="X54" s="11" t="str">
        <f t="shared" si="22"/>
        <v>Name 46</v>
      </c>
    </row>
    <row r="55" spans="1:24" ht="13.5" thickBot="1">
      <c r="A55" s="115"/>
      <c r="B55" s="6" t="s">
        <v>61</v>
      </c>
      <c r="C55" s="6"/>
      <c r="D55" s="21">
        <v>0</v>
      </c>
      <c r="E55" s="7">
        <f>IF(D55=0,0,VLOOKUP(D55,Tables!$A$3:$B$152,2,TRUE))</f>
        <v>0</v>
      </c>
      <c r="F55" s="3">
        <v>0</v>
      </c>
      <c r="G55" s="7">
        <f t="shared" si="16"/>
        <v>0</v>
      </c>
      <c r="H55" s="3">
        <v>0</v>
      </c>
      <c r="I55" s="7">
        <f t="shared" si="17"/>
        <v>0</v>
      </c>
      <c r="J55" s="21">
        <v>0</v>
      </c>
      <c r="K55" s="7">
        <f t="shared" si="11"/>
        <v>0</v>
      </c>
      <c r="L55" s="62"/>
      <c r="M55" s="3">
        <v>0</v>
      </c>
      <c r="N55" s="7">
        <f t="shared" si="18"/>
        <v>0</v>
      </c>
      <c r="O55" s="3">
        <v>0</v>
      </c>
      <c r="P55" s="7">
        <f t="shared" si="19"/>
        <v>0</v>
      </c>
      <c r="Q55" s="8">
        <v>0</v>
      </c>
      <c r="R55" s="21">
        <v>0</v>
      </c>
      <c r="S55" s="7">
        <f t="shared" si="20"/>
        <v>0</v>
      </c>
      <c r="T55" s="13"/>
      <c r="U55" s="10">
        <f t="shared" si="21"/>
        <v>0</v>
      </c>
      <c r="V55" s="50"/>
      <c r="W55" s="115"/>
      <c r="X55" s="11" t="str">
        <f t="shared" si="22"/>
        <v>Name 47</v>
      </c>
    </row>
    <row r="56" spans="1:24" ht="13.5" thickBot="1">
      <c r="A56" s="115"/>
      <c r="B56" s="6" t="s">
        <v>62</v>
      </c>
      <c r="C56" s="6"/>
      <c r="D56" s="21">
        <v>0</v>
      </c>
      <c r="E56" s="7">
        <f>IF(D56=0,0,VLOOKUP(D56,Tables!$A$3:$B$152,2,TRUE))</f>
        <v>0</v>
      </c>
      <c r="F56" s="3">
        <v>0</v>
      </c>
      <c r="G56" s="7">
        <f t="shared" si="16"/>
        <v>0</v>
      </c>
      <c r="H56" s="3">
        <v>0</v>
      </c>
      <c r="I56" s="7">
        <f t="shared" si="17"/>
        <v>0</v>
      </c>
      <c r="J56" s="21">
        <v>0</v>
      </c>
      <c r="K56" s="7">
        <f t="shared" si="11"/>
        <v>0</v>
      </c>
      <c r="L56" s="62"/>
      <c r="M56" s="3">
        <v>0</v>
      </c>
      <c r="N56" s="7">
        <f t="shared" si="18"/>
        <v>0</v>
      </c>
      <c r="O56" s="3">
        <v>0</v>
      </c>
      <c r="P56" s="7">
        <f t="shared" si="19"/>
        <v>0</v>
      </c>
      <c r="Q56" s="8">
        <v>0</v>
      </c>
      <c r="R56" s="21">
        <v>0</v>
      </c>
      <c r="S56" s="7">
        <f t="shared" si="20"/>
        <v>0</v>
      </c>
      <c r="T56" s="13"/>
      <c r="U56" s="10">
        <f t="shared" si="21"/>
        <v>0</v>
      </c>
      <c r="V56" s="50"/>
      <c r="W56" s="115"/>
      <c r="X56" s="11" t="str">
        <f t="shared" si="22"/>
        <v>Name 48</v>
      </c>
    </row>
    <row r="57" spans="1:24" ht="13.5" thickBot="1">
      <c r="A57" s="115"/>
      <c r="B57" s="6" t="s">
        <v>63</v>
      </c>
      <c r="C57" s="6"/>
      <c r="D57" s="21">
        <v>0</v>
      </c>
      <c r="E57" s="7">
        <f>IF(D57=0,0,VLOOKUP(D57,Tables!$A$3:$B$152,2,TRUE))</f>
        <v>0</v>
      </c>
      <c r="F57" s="3">
        <v>0</v>
      </c>
      <c r="G57" s="7">
        <f t="shared" si="16"/>
        <v>0</v>
      </c>
      <c r="H57" s="3">
        <v>0</v>
      </c>
      <c r="I57" s="7">
        <f t="shared" si="17"/>
        <v>0</v>
      </c>
      <c r="J57" s="21">
        <v>0</v>
      </c>
      <c r="K57" s="7">
        <f t="shared" si="11"/>
        <v>0</v>
      </c>
      <c r="L57" s="62"/>
      <c r="M57" s="3">
        <v>0</v>
      </c>
      <c r="N57" s="7">
        <f t="shared" si="18"/>
        <v>0</v>
      </c>
      <c r="O57" s="3">
        <v>0</v>
      </c>
      <c r="P57" s="7">
        <f t="shared" si="19"/>
        <v>0</v>
      </c>
      <c r="Q57" s="8">
        <v>0</v>
      </c>
      <c r="R57" s="21">
        <v>0</v>
      </c>
      <c r="S57" s="7">
        <f t="shared" si="20"/>
        <v>0</v>
      </c>
      <c r="T57" s="13"/>
      <c r="U57" s="10">
        <f t="shared" si="21"/>
        <v>0</v>
      </c>
      <c r="V57" s="50"/>
      <c r="W57" s="115"/>
      <c r="X57" s="11" t="str">
        <f t="shared" si="22"/>
        <v>Name 49</v>
      </c>
    </row>
    <row r="58" spans="1:24" ht="13.5" thickBot="1">
      <c r="A58" s="115"/>
      <c r="B58" s="6" t="s">
        <v>64</v>
      </c>
      <c r="C58" s="6"/>
      <c r="D58" s="21">
        <v>0</v>
      </c>
      <c r="E58" s="7">
        <f>IF(D58=0,0,VLOOKUP(D58,Tables!$A$3:$B$152,2,TRUE))</f>
        <v>0</v>
      </c>
      <c r="F58" s="3">
        <v>0</v>
      </c>
      <c r="G58" s="7">
        <f t="shared" si="16"/>
        <v>0</v>
      </c>
      <c r="H58" s="3">
        <v>0</v>
      </c>
      <c r="I58" s="7">
        <f t="shared" si="17"/>
        <v>0</v>
      </c>
      <c r="J58" s="21">
        <v>0</v>
      </c>
      <c r="K58" s="7">
        <f t="shared" si="11"/>
        <v>0</v>
      </c>
      <c r="L58" s="62"/>
      <c r="M58" s="3">
        <v>0</v>
      </c>
      <c r="N58" s="7">
        <f t="shared" si="18"/>
        <v>0</v>
      </c>
      <c r="O58" s="3">
        <v>0</v>
      </c>
      <c r="P58" s="7">
        <f t="shared" si="19"/>
        <v>0</v>
      </c>
      <c r="Q58" s="8">
        <v>0</v>
      </c>
      <c r="R58" s="21">
        <v>0</v>
      </c>
      <c r="S58" s="7">
        <f t="shared" si="20"/>
        <v>0</v>
      </c>
      <c r="T58" s="13"/>
      <c r="U58" s="10">
        <f t="shared" si="21"/>
        <v>0</v>
      </c>
      <c r="V58" s="50"/>
      <c r="W58" s="115"/>
      <c r="X58" s="11" t="str">
        <f t="shared" si="22"/>
        <v>Name 50</v>
      </c>
    </row>
  </sheetData>
  <sheetProtection/>
  <printOptions/>
  <pageMargins left="0.75" right="0.75" top="1" bottom="1" header="0.5" footer="0.5"/>
  <pageSetup fitToHeight="2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58"/>
  <sheetViews>
    <sheetView zoomScale="75" zoomScaleNormal="75" workbookViewId="0" topLeftCell="A1">
      <selection activeCell="C58" sqref="C58"/>
    </sheetView>
  </sheetViews>
  <sheetFormatPr defaultColWidth="9.140625" defaultRowHeight="12.75"/>
  <cols>
    <col min="1" max="1" width="12.57421875" style="1" customWidth="1"/>
    <col min="2" max="2" width="8.28125" style="1" customWidth="1"/>
    <col min="3" max="3" width="5.7109375" style="1" customWidth="1"/>
    <col min="4" max="4" width="10.421875" style="1" customWidth="1"/>
    <col min="5" max="5" width="5.7109375" style="1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8.28125" style="1" customWidth="1"/>
    <col min="11" max="11" width="5.7109375" style="1" customWidth="1"/>
    <col min="12" max="12" width="2.8515625" style="1" customWidth="1"/>
    <col min="13" max="13" width="10.421875" style="19" customWidth="1"/>
    <col min="14" max="14" width="5.7109375" style="15" customWidth="1"/>
    <col min="15" max="15" width="7.421875" style="60" customWidth="1"/>
    <col min="16" max="16" width="5.7109375" style="1" customWidth="1"/>
    <col min="17" max="17" width="7.00390625" style="60" customWidth="1"/>
    <col min="18" max="18" width="5.7109375" style="1" customWidth="1"/>
    <col min="19" max="19" width="8.8515625" style="1" customWidth="1"/>
    <col min="20" max="20" width="5.7109375" style="1" customWidth="1"/>
    <col min="21" max="21" width="8.00390625" style="16" customWidth="1"/>
    <col min="22" max="22" width="5.8515625" style="19" customWidth="1"/>
    <col min="23" max="23" width="5.7109375" style="17" customWidth="1"/>
    <col min="24" max="24" width="2.57421875" style="18" customWidth="1"/>
    <col min="25" max="25" width="7.421875" style="4" customWidth="1"/>
    <col min="26" max="26" width="2.140625" style="4" customWidth="1"/>
    <col min="27" max="27" width="9.140625" style="5" customWidth="1"/>
  </cols>
  <sheetData>
    <row r="2" spans="1:27" s="104" customFormat="1" ht="18">
      <c r="A2" s="96" t="s">
        <v>76</v>
      </c>
      <c r="B2" s="96"/>
      <c r="C2" s="96"/>
      <c r="D2" s="96"/>
      <c r="E2" s="96"/>
      <c r="F2" s="99"/>
      <c r="G2" s="98"/>
      <c r="H2" s="99"/>
      <c r="I2" s="98"/>
      <c r="J2" s="96"/>
      <c r="K2" s="96"/>
      <c r="L2" s="96"/>
      <c r="M2" s="97"/>
      <c r="N2" s="98"/>
      <c r="O2" s="105"/>
      <c r="P2" s="96"/>
      <c r="Q2" s="105"/>
      <c r="R2" s="96"/>
      <c r="S2" s="96"/>
      <c r="T2" s="96"/>
      <c r="U2" s="98"/>
      <c r="V2" s="97"/>
      <c r="W2" s="100"/>
      <c r="X2" s="101"/>
      <c r="Y2" s="102"/>
      <c r="Z2" s="102"/>
      <c r="AA2" s="103"/>
    </row>
    <row r="5" ht="13.5" thickBot="1"/>
    <row r="6" spans="1:26" s="2" customFormat="1" ht="12.75">
      <c r="A6" s="1"/>
      <c r="B6" s="75">
        <v>100</v>
      </c>
      <c r="C6" s="66"/>
      <c r="D6" s="28" t="s">
        <v>3</v>
      </c>
      <c r="E6" s="66"/>
      <c r="F6" s="28" t="s">
        <v>2</v>
      </c>
      <c r="G6" s="66"/>
      <c r="H6" s="28" t="s">
        <v>1</v>
      </c>
      <c r="I6" s="66"/>
      <c r="J6" s="40">
        <v>400</v>
      </c>
      <c r="K6" s="66"/>
      <c r="L6" s="76"/>
      <c r="M6" s="64" t="s">
        <v>73</v>
      </c>
      <c r="N6" s="66"/>
      <c r="O6" s="71" t="s">
        <v>71</v>
      </c>
      <c r="P6" s="66"/>
      <c r="Q6" s="71" t="s">
        <v>74</v>
      </c>
      <c r="R6" s="66"/>
      <c r="S6" s="28" t="s">
        <v>4</v>
      </c>
      <c r="T6" s="66"/>
      <c r="U6" s="29" t="s">
        <v>72</v>
      </c>
      <c r="V6" s="56"/>
      <c r="W6" s="68"/>
      <c r="X6" s="36"/>
      <c r="Y6" s="35" t="s">
        <v>5</v>
      </c>
      <c r="Z6" s="51"/>
    </row>
    <row r="7" spans="1:26" s="2" customFormat="1" ht="13.5" thickBot="1">
      <c r="A7" s="1"/>
      <c r="B7" s="52" t="s">
        <v>8</v>
      </c>
      <c r="C7" s="67"/>
      <c r="D7" s="43" t="s">
        <v>7</v>
      </c>
      <c r="E7" s="67"/>
      <c r="F7" s="43"/>
      <c r="G7" s="67"/>
      <c r="H7" s="43" t="s">
        <v>7</v>
      </c>
      <c r="I7" s="67"/>
      <c r="J7" s="44" t="s">
        <v>8</v>
      </c>
      <c r="K7" s="67"/>
      <c r="L7" s="77"/>
      <c r="M7" s="44" t="s">
        <v>6</v>
      </c>
      <c r="N7" s="67"/>
      <c r="O7" s="72"/>
      <c r="P7" s="67"/>
      <c r="Q7" s="72" t="s">
        <v>75</v>
      </c>
      <c r="R7" s="67"/>
      <c r="S7" s="43"/>
      <c r="T7" s="67"/>
      <c r="U7" s="78" t="s">
        <v>10</v>
      </c>
      <c r="V7" s="57" t="s">
        <v>66</v>
      </c>
      <c r="W7" s="69"/>
      <c r="X7" s="46"/>
      <c r="Y7" s="42" t="s">
        <v>9</v>
      </c>
      <c r="Z7" s="53"/>
    </row>
    <row r="8" spans="2:26" ht="12.75">
      <c r="B8" s="23"/>
      <c r="C8" s="24"/>
      <c r="D8" s="25"/>
      <c r="E8" s="24"/>
      <c r="F8" s="25"/>
      <c r="G8" s="24"/>
      <c r="H8" s="25"/>
      <c r="I8" s="24"/>
      <c r="J8" s="23"/>
      <c r="K8" s="24"/>
      <c r="L8" s="61"/>
      <c r="M8" s="23"/>
      <c r="N8" s="24"/>
      <c r="O8" s="73"/>
      <c r="P8" s="24"/>
      <c r="Q8" s="73"/>
      <c r="R8" s="24"/>
      <c r="S8" s="25"/>
      <c r="T8" s="24"/>
      <c r="U8" s="38"/>
      <c r="V8" s="20"/>
      <c r="W8" s="70"/>
      <c r="X8" s="33"/>
      <c r="Y8" s="32"/>
      <c r="Z8" s="58"/>
    </row>
    <row r="9" spans="1:27" ht="12.75">
      <c r="A9" s="6" t="s">
        <v>11</v>
      </c>
      <c r="B9" s="21">
        <v>0</v>
      </c>
      <c r="C9" s="7">
        <f>IF(B9=0,0,TRUNC(25.4347*((17.76-B9)^1.81)))</f>
        <v>0</v>
      </c>
      <c r="D9" s="3">
        <v>0</v>
      </c>
      <c r="E9" s="7">
        <f aca="true" t="shared" si="0" ref="E9:E40">IF(D9=0,0,TRUNC(0.14354*(((D9*100)-220)^1.4)))</f>
        <v>0</v>
      </c>
      <c r="F9" s="3">
        <v>0</v>
      </c>
      <c r="G9" s="7">
        <f aca="true" t="shared" si="1" ref="G9:G40">IF(F9=0,0,TRUNC(51.39*((F9-1.5)^1.05)))</f>
        <v>0</v>
      </c>
      <c r="H9" s="3">
        <v>0</v>
      </c>
      <c r="I9" s="7">
        <f aca="true" t="shared" si="2" ref="I9:I40">IF(H9=0,0,TRUNC(0.8465*(((H9*100)-75)^1.42)))</f>
        <v>0</v>
      </c>
      <c r="J9" s="21">
        <v>0</v>
      </c>
      <c r="K9" s="7">
        <f>IF(J9=0,0,TRUNC(1.53775*((81.86-J9)^1.81)))</f>
        <v>0</v>
      </c>
      <c r="L9" s="62"/>
      <c r="M9" s="21">
        <v>0</v>
      </c>
      <c r="N9" s="7">
        <f>IF(M9=0,0,TRUNC(5.74352*((28.26-M9)^1.92)))</f>
        <v>0</v>
      </c>
      <c r="O9" s="74">
        <v>0</v>
      </c>
      <c r="P9" s="7">
        <f aca="true" t="shared" si="3" ref="P9:P40">IF(O9=0,0,TRUNC(12.91*((O9-4)^1.1)))</f>
        <v>0</v>
      </c>
      <c r="Q9" s="74">
        <v>0</v>
      </c>
      <c r="R9" s="7">
        <f>IF(Q9=0,0,TRUNC(0.2797*(((Q9*100)-100)^1.35)))</f>
        <v>0</v>
      </c>
      <c r="S9" s="3">
        <v>0</v>
      </c>
      <c r="T9" s="7">
        <f aca="true" t="shared" si="4" ref="T9:T40">IF(S9=0,0,TRUNC(10.14*((S9-7)^1.08)))</f>
        <v>0</v>
      </c>
      <c r="U9" s="8">
        <v>0</v>
      </c>
      <c r="V9" s="21">
        <v>0</v>
      </c>
      <c r="W9" s="7">
        <f aca="true" t="shared" si="5" ref="W9:W40">IF(U9+V9=0,0,TRUNC(0.03768*((480-(U9*60+V9))^1.85)))</f>
        <v>0</v>
      </c>
      <c r="X9" s="9"/>
      <c r="Y9" s="10">
        <f>SUM(R9,C9,P9,N9,I9,G9,K9,E9,T9,W9)</f>
        <v>0</v>
      </c>
      <c r="Z9" s="50"/>
      <c r="AA9" s="11" t="str">
        <f aca="true" t="shared" si="6" ref="AA9:AA40">A9</f>
        <v>Name 1</v>
      </c>
    </row>
    <row r="10" spans="1:27" ht="12.75">
      <c r="A10" s="6" t="s">
        <v>12</v>
      </c>
      <c r="B10" s="21">
        <v>0</v>
      </c>
      <c r="C10" s="7">
        <f aca="true" t="shared" si="7" ref="C10:C58">IF(B10=0,0,TRUNC(25.4347*((17.76-B10)^1.81)))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3">
        <v>0</v>
      </c>
      <c r="I10" s="7">
        <f t="shared" si="2"/>
        <v>0</v>
      </c>
      <c r="J10" s="21">
        <v>0</v>
      </c>
      <c r="K10" s="7">
        <f aca="true" t="shared" si="8" ref="K10:K58">IF(J10=0,0,TRUNC(1.53775*((81.86-J10)^1.81)))</f>
        <v>0</v>
      </c>
      <c r="L10" s="62"/>
      <c r="M10" s="21">
        <v>0</v>
      </c>
      <c r="N10" s="7">
        <f aca="true" t="shared" si="9" ref="N10:N58">IF(M10=0,0,TRUNC(5.74352*((28.26-M10)^1.92)))</f>
        <v>0</v>
      </c>
      <c r="O10" s="74">
        <v>0</v>
      </c>
      <c r="P10" s="7">
        <f t="shared" si="3"/>
        <v>0</v>
      </c>
      <c r="Q10" s="74">
        <v>0</v>
      </c>
      <c r="R10" s="7">
        <f aca="true" t="shared" si="10" ref="R10:R58">IF(Q10=0,0,TRUNC(0.2797*(((Q10*100)-100)^1.35)))</f>
        <v>0</v>
      </c>
      <c r="S10" s="3">
        <v>0</v>
      </c>
      <c r="T10" s="7">
        <f t="shared" si="4"/>
        <v>0</v>
      </c>
      <c r="U10" s="8">
        <v>0</v>
      </c>
      <c r="V10" s="21">
        <v>0</v>
      </c>
      <c r="W10" s="7">
        <f t="shared" si="5"/>
        <v>0</v>
      </c>
      <c r="X10" s="9"/>
      <c r="Y10" s="10">
        <f aca="true" t="shared" si="11" ref="Y10:Y58">SUM(R10,C10,P10,N10,I10,G10,K10,E10,T10,W10)</f>
        <v>0</v>
      </c>
      <c r="Z10" s="50"/>
      <c r="AA10" s="11" t="str">
        <f t="shared" si="6"/>
        <v>Name 2</v>
      </c>
    </row>
    <row r="11" spans="1:27" ht="12.75">
      <c r="A11" s="6" t="s">
        <v>13</v>
      </c>
      <c r="B11" s="21">
        <v>0</v>
      </c>
      <c r="C11" s="7">
        <f t="shared" si="7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3">
        <v>0</v>
      </c>
      <c r="I11" s="7">
        <f t="shared" si="2"/>
        <v>0</v>
      </c>
      <c r="J11" s="21">
        <v>0</v>
      </c>
      <c r="K11" s="7">
        <f t="shared" si="8"/>
        <v>0</v>
      </c>
      <c r="L11" s="62"/>
      <c r="M11" s="21">
        <v>0</v>
      </c>
      <c r="N11" s="7">
        <f t="shared" si="9"/>
        <v>0</v>
      </c>
      <c r="O11" s="74">
        <v>0</v>
      </c>
      <c r="P11" s="7">
        <f t="shared" si="3"/>
        <v>0</v>
      </c>
      <c r="Q11" s="74">
        <v>0</v>
      </c>
      <c r="R11" s="7">
        <f t="shared" si="10"/>
        <v>0</v>
      </c>
      <c r="S11" s="3">
        <v>0</v>
      </c>
      <c r="T11" s="7">
        <f t="shared" si="4"/>
        <v>0</v>
      </c>
      <c r="U11" s="8">
        <v>0</v>
      </c>
      <c r="V11" s="21">
        <v>0</v>
      </c>
      <c r="W11" s="7">
        <f t="shared" si="5"/>
        <v>0</v>
      </c>
      <c r="X11" s="9"/>
      <c r="Y11" s="10">
        <f t="shared" si="11"/>
        <v>0</v>
      </c>
      <c r="Z11" s="50"/>
      <c r="AA11" s="11" t="str">
        <f t="shared" si="6"/>
        <v>Name 3</v>
      </c>
    </row>
    <row r="12" spans="1:27" ht="12.75">
      <c r="A12" s="6" t="s">
        <v>14</v>
      </c>
      <c r="B12" s="21">
        <v>0</v>
      </c>
      <c r="C12" s="7">
        <f t="shared" si="7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3">
        <v>0</v>
      </c>
      <c r="I12" s="7">
        <f t="shared" si="2"/>
        <v>0</v>
      </c>
      <c r="J12" s="21">
        <v>0</v>
      </c>
      <c r="K12" s="7">
        <f t="shared" si="8"/>
        <v>0</v>
      </c>
      <c r="L12" s="62"/>
      <c r="M12" s="21">
        <v>0</v>
      </c>
      <c r="N12" s="7">
        <f t="shared" si="9"/>
        <v>0</v>
      </c>
      <c r="O12" s="74">
        <v>0</v>
      </c>
      <c r="P12" s="7">
        <f t="shared" si="3"/>
        <v>0</v>
      </c>
      <c r="Q12" s="74">
        <v>0</v>
      </c>
      <c r="R12" s="7">
        <f t="shared" si="10"/>
        <v>0</v>
      </c>
      <c r="S12" s="3">
        <v>0</v>
      </c>
      <c r="T12" s="7">
        <f t="shared" si="4"/>
        <v>0</v>
      </c>
      <c r="U12" s="8">
        <v>0</v>
      </c>
      <c r="V12" s="21">
        <v>0</v>
      </c>
      <c r="W12" s="7">
        <f t="shared" si="5"/>
        <v>0</v>
      </c>
      <c r="X12" s="9"/>
      <c r="Y12" s="10">
        <f t="shared" si="11"/>
        <v>0</v>
      </c>
      <c r="Z12" s="50"/>
      <c r="AA12" s="11" t="str">
        <f t="shared" si="6"/>
        <v>Name 4</v>
      </c>
    </row>
    <row r="13" spans="1:27" ht="12.75">
      <c r="A13" s="6" t="s">
        <v>15</v>
      </c>
      <c r="B13" s="21">
        <v>0</v>
      </c>
      <c r="C13" s="7">
        <f t="shared" si="7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3">
        <v>0</v>
      </c>
      <c r="I13" s="7">
        <f t="shared" si="2"/>
        <v>0</v>
      </c>
      <c r="J13" s="21">
        <v>0</v>
      </c>
      <c r="K13" s="7">
        <f t="shared" si="8"/>
        <v>0</v>
      </c>
      <c r="L13" s="62"/>
      <c r="M13" s="21">
        <v>0</v>
      </c>
      <c r="N13" s="7">
        <f t="shared" si="9"/>
        <v>0</v>
      </c>
      <c r="O13" s="74">
        <v>0</v>
      </c>
      <c r="P13" s="7">
        <f t="shared" si="3"/>
        <v>0</v>
      </c>
      <c r="Q13" s="74">
        <v>0</v>
      </c>
      <c r="R13" s="7">
        <f t="shared" si="10"/>
        <v>0</v>
      </c>
      <c r="S13" s="3">
        <v>0</v>
      </c>
      <c r="T13" s="7">
        <f t="shared" si="4"/>
        <v>0</v>
      </c>
      <c r="U13" s="8">
        <v>0</v>
      </c>
      <c r="V13" s="21">
        <v>0</v>
      </c>
      <c r="W13" s="7">
        <f t="shared" si="5"/>
        <v>0</v>
      </c>
      <c r="X13" s="9"/>
      <c r="Y13" s="10">
        <f t="shared" si="11"/>
        <v>0</v>
      </c>
      <c r="Z13" s="50"/>
      <c r="AA13" s="11" t="str">
        <f t="shared" si="6"/>
        <v>Name 5</v>
      </c>
    </row>
    <row r="14" spans="1:27" ht="12.75">
      <c r="A14" s="6" t="s">
        <v>16</v>
      </c>
      <c r="B14" s="21">
        <v>0</v>
      </c>
      <c r="C14" s="7">
        <f t="shared" si="7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3">
        <v>0</v>
      </c>
      <c r="I14" s="7">
        <f t="shared" si="2"/>
        <v>0</v>
      </c>
      <c r="J14" s="21">
        <v>0</v>
      </c>
      <c r="K14" s="7">
        <f t="shared" si="8"/>
        <v>0</v>
      </c>
      <c r="L14" s="62"/>
      <c r="M14" s="21">
        <v>0</v>
      </c>
      <c r="N14" s="7">
        <f t="shared" si="9"/>
        <v>0</v>
      </c>
      <c r="O14" s="74">
        <v>0</v>
      </c>
      <c r="P14" s="7">
        <f t="shared" si="3"/>
        <v>0</v>
      </c>
      <c r="Q14" s="74">
        <v>0</v>
      </c>
      <c r="R14" s="7">
        <f t="shared" si="10"/>
        <v>0</v>
      </c>
      <c r="S14" s="3">
        <v>0</v>
      </c>
      <c r="T14" s="7">
        <f t="shared" si="4"/>
        <v>0</v>
      </c>
      <c r="U14" s="8">
        <v>0</v>
      </c>
      <c r="V14" s="21">
        <v>0</v>
      </c>
      <c r="W14" s="7">
        <f t="shared" si="5"/>
        <v>0</v>
      </c>
      <c r="X14" s="9"/>
      <c r="Y14" s="10">
        <f t="shared" si="11"/>
        <v>0</v>
      </c>
      <c r="Z14" s="50"/>
      <c r="AA14" s="11" t="str">
        <f t="shared" si="6"/>
        <v>Name 6</v>
      </c>
    </row>
    <row r="15" spans="1:27" ht="12.75">
      <c r="A15" s="12" t="s">
        <v>17</v>
      </c>
      <c r="B15" s="21">
        <v>0</v>
      </c>
      <c r="C15" s="7">
        <f t="shared" si="7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3">
        <v>0</v>
      </c>
      <c r="I15" s="7">
        <f t="shared" si="2"/>
        <v>0</v>
      </c>
      <c r="J15" s="21">
        <v>0</v>
      </c>
      <c r="K15" s="7">
        <f t="shared" si="8"/>
        <v>0</v>
      </c>
      <c r="L15" s="62"/>
      <c r="M15" s="21">
        <v>0</v>
      </c>
      <c r="N15" s="7">
        <f t="shared" si="9"/>
        <v>0</v>
      </c>
      <c r="O15" s="74">
        <v>0</v>
      </c>
      <c r="P15" s="7">
        <f t="shared" si="3"/>
        <v>0</v>
      </c>
      <c r="Q15" s="74">
        <v>0</v>
      </c>
      <c r="R15" s="7">
        <f t="shared" si="10"/>
        <v>0</v>
      </c>
      <c r="S15" s="3">
        <v>0</v>
      </c>
      <c r="T15" s="7">
        <f t="shared" si="4"/>
        <v>0</v>
      </c>
      <c r="U15" s="8">
        <v>0</v>
      </c>
      <c r="V15" s="21">
        <v>0</v>
      </c>
      <c r="W15" s="7">
        <f t="shared" si="5"/>
        <v>0</v>
      </c>
      <c r="X15" s="9"/>
      <c r="Y15" s="10">
        <f t="shared" si="11"/>
        <v>0</v>
      </c>
      <c r="Z15" s="50"/>
      <c r="AA15" s="11" t="str">
        <f t="shared" si="6"/>
        <v>Name 7</v>
      </c>
    </row>
    <row r="16" spans="1:27" ht="12.75">
      <c r="A16" s="6" t="s">
        <v>18</v>
      </c>
      <c r="B16" s="21">
        <v>0</v>
      </c>
      <c r="C16" s="7">
        <f t="shared" si="7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3">
        <v>0</v>
      </c>
      <c r="I16" s="7">
        <f t="shared" si="2"/>
        <v>0</v>
      </c>
      <c r="J16" s="21">
        <v>0</v>
      </c>
      <c r="K16" s="7">
        <f t="shared" si="8"/>
        <v>0</v>
      </c>
      <c r="L16" s="62"/>
      <c r="M16" s="21">
        <v>0</v>
      </c>
      <c r="N16" s="7">
        <f t="shared" si="9"/>
        <v>0</v>
      </c>
      <c r="O16" s="74">
        <v>0</v>
      </c>
      <c r="P16" s="7">
        <f t="shared" si="3"/>
        <v>0</v>
      </c>
      <c r="Q16" s="74">
        <v>0</v>
      </c>
      <c r="R16" s="7">
        <f t="shared" si="10"/>
        <v>0</v>
      </c>
      <c r="S16" s="3">
        <v>0</v>
      </c>
      <c r="T16" s="7">
        <f t="shared" si="4"/>
        <v>0</v>
      </c>
      <c r="U16" s="8">
        <v>0</v>
      </c>
      <c r="V16" s="21">
        <v>0</v>
      </c>
      <c r="W16" s="7">
        <f t="shared" si="5"/>
        <v>0</v>
      </c>
      <c r="X16" s="9"/>
      <c r="Y16" s="10">
        <f t="shared" si="11"/>
        <v>0</v>
      </c>
      <c r="Z16" s="50"/>
      <c r="AA16" s="11" t="str">
        <f t="shared" si="6"/>
        <v>Name 8</v>
      </c>
    </row>
    <row r="17" spans="1:27" ht="12.75">
      <c r="A17" s="6" t="s">
        <v>19</v>
      </c>
      <c r="B17" s="21">
        <v>0</v>
      </c>
      <c r="C17" s="7">
        <f t="shared" si="7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3">
        <v>0</v>
      </c>
      <c r="I17" s="7">
        <f t="shared" si="2"/>
        <v>0</v>
      </c>
      <c r="J17" s="21">
        <v>0</v>
      </c>
      <c r="K17" s="7">
        <f t="shared" si="8"/>
        <v>0</v>
      </c>
      <c r="L17" s="62"/>
      <c r="M17" s="21">
        <v>0</v>
      </c>
      <c r="N17" s="7">
        <f t="shared" si="9"/>
        <v>0</v>
      </c>
      <c r="O17" s="74">
        <v>0</v>
      </c>
      <c r="P17" s="7">
        <f t="shared" si="3"/>
        <v>0</v>
      </c>
      <c r="Q17" s="74">
        <v>0</v>
      </c>
      <c r="R17" s="7">
        <f t="shared" si="10"/>
        <v>0</v>
      </c>
      <c r="S17" s="3">
        <v>0</v>
      </c>
      <c r="T17" s="7">
        <f t="shared" si="4"/>
        <v>0</v>
      </c>
      <c r="U17" s="8">
        <v>0</v>
      </c>
      <c r="V17" s="21">
        <v>0</v>
      </c>
      <c r="W17" s="7">
        <f t="shared" si="5"/>
        <v>0</v>
      </c>
      <c r="X17" s="9"/>
      <c r="Y17" s="10">
        <f t="shared" si="11"/>
        <v>0</v>
      </c>
      <c r="Z17" s="50"/>
      <c r="AA17" s="11" t="str">
        <f t="shared" si="6"/>
        <v>Name 9</v>
      </c>
    </row>
    <row r="18" spans="1:27" ht="12.75">
      <c r="A18" s="6" t="s">
        <v>20</v>
      </c>
      <c r="B18" s="21">
        <v>0</v>
      </c>
      <c r="C18" s="7">
        <f t="shared" si="7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3">
        <v>0</v>
      </c>
      <c r="I18" s="7">
        <f t="shared" si="2"/>
        <v>0</v>
      </c>
      <c r="J18" s="21">
        <v>0</v>
      </c>
      <c r="K18" s="7">
        <f t="shared" si="8"/>
        <v>0</v>
      </c>
      <c r="L18" s="62"/>
      <c r="M18" s="21">
        <v>0</v>
      </c>
      <c r="N18" s="7">
        <f t="shared" si="9"/>
        <v>0</v>
      </c>
      <c r="O18" s="74">
        <v>0</v>
      </c>
      <c r="P18" s="7">
        <f t="shared" si="3"/>
        <v>0</v>
      </c>
      <c r="Q18" s="74">
        <v>0</v>
      </c>
      <c r="R18" s="7">
        <f t="shared" si="10"/>
        <v>0</v>
      </c>
      <c r="S18" s="3">
        <v>0</v>
      </c>
      <c r="T18" s="7">
        <f t="shared" si="4"/>
        <v>0</v>
      </c>
      <c r="U18" s="8">
        <v>0</v>
      </c>
      <c r="V18" s="21">
        <v>0</v>
      </c>
      <c r="W18" s="7">
        <f t="shared" si="5"/>
        <v>0</v>
      </c>
      <c r="X18" s="9"/>
      <c r="Y18" s="10">
        <f t="shared" si="11"/>
        <v>0</v>
      </c>
      <c r="Z18" s="50"/>
      <c r="AA18" s="11" t="str">
        <f t="shared" si="6"/>
        <v>Name 10</v>
      </c>
    </row>
    <row r="19" spans="1:27" ht="12.75">
      <c r="A19" s="6" t="s">
        <v>21</v>
      </c>
      <c r="B19" s="21">
        <v>0</v>
      </c>
      <c r="C19" s="7">
        <f t="shared" si="7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3">
        <v>0</v>
      </c>
      <c r="I19" s="7">
        <f t="shared" si="2"/>
        <v>0</v>
      </c>
      <c r="J19" s="21">
        <v>0</v>
      </c>
      <c r="K19" s="7">
        <f t="shared" si="8"/>
        <v>0</v>
      </c>
      <c r="L19" s="62"/>
      <c r="M19" s="21">
        <v>0</v>
      </c>
      <c r="N19" s="7">
        <f t="shared" si="9"/>
        <v>0</v>
      </c>
      <c r="O19" s="74">
        <v>0</v>
      </c>
      <c r="P19" s="7">
        <f t="shared" si="3"/>
        <v>0</v>
      </c>
      <c r="Q19" s="74">
        <v>0</v>
      </c>
      <c r="R19" s="7">
        <f t="shared" si="10"/>
        <v>0</v>
      </c>
      <c r="S19" s="3">
        <v>0</v>
      </c>
      <c r="T19" s="7">
        <f t="shared" si="4"/>
        <v>0</v>
      </c>
      <c r="U19" s="8">
        <v>0</v>
      </c>
      <c r="V19" s="21">
        <v>0</v>
      </c>
      <c r="W19" s="7">
        <f t="shared" si="5"/>
        <v>0</v>
      </c>
      <c r="X19" s="9"/>
      <c r="Y19" s="10">
        <f t="shared" si="11"/>
        <v>0</v>
      </c>
      <c r="Z19" s="50"/>
      <c r="AA19" s="11" t="str">
        <f t="shared" si="6"/>
        <v>Name 11</v>
      </c>
    </row>
    <row r="20" spans="1:27" ht="12.75">
      <c r="A20" s="6" t="s">
        <v>22</v>
      </c>
      <c r="B20" s="21">
        <v>0</v>
      </c>
      <c r="C20" s="7">
        <f t="shared" si="7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3">
        <v>0</v>
      </c>
      <c r="I20" s="7">
        <f t="shared" si="2"/>
        <v>0</v>
      </c>
      <c r="J20" s="21">
        <v>0</v>
      </c>
      <c r="K20" s="7">
        <f t="shared" si="8"/>
        <v>0</v>
      </c>
      <c r="L20" s="62"/>
      <c r="M20" s="21">
        <v>0</v>
      </c>
      <c r="N20" s="7">
        <f t="shared" si="9"/>
        <v>0</v>
      </c>
      <c r="O20" s="74">
        <v>0</v>
      </c>
      <c r="P20" s="7">
        <f t="shared" si="3"/>
        <v>0</v>
      </c>
      <c r="Q20" s="74">
        <v>0</v>
      </c>
      <c r="R20" s="7">
        <f t="shared" si="10"/>
        <v>0</v>
      </c>
      <c r="S20" s="3">
        <v>0</v>
      </c>
      <c r="T20" s="7">
        <f t="shared" si="4"/>
        <v>0</v>
      </c>
      <c r="U20" s="8">
        <v>0</v>
      </c>
      <c r="V20" s="21">
        <v>0</v>
      </c>
      <c r="W20" s="7">
        <f t="shared" si="5"/>
        <v>0</v>
      </c>
      <c r="X20" s="9"/>
      <c r="Y20" s="10">
        <f t="shared" si="11"/>
        <v>0</v>
      </c>
      <c r="Z20" s="50"/>
      <c r="AA20" s="11" t="str">
        <f t="shared" si="6"/>
        <v>Name 12</v>
      </c>
    </row>
    <row r="21" spans="1:27" ht="12.75">
      <c r="A21" s="6" t="s">
        <v>23</v>
      </c>
      <c r="B21" s="21">
        <v>0</v>
      </c>
      <c r="C21" s="7">
        <f t="shared" si="7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3">
        <v>0</v>
      </c>
      <c r="I21" s="7">
        <f t="shared" si="2"/>
        <v>0</v>
      </c>
      <c r="J21" s="21">
        <v>0</v>
      </c>
      <c r="K21" s="7">
        <f t="shared" si="8"/>
        <v>0</v>
      </c>
      <c r="L21" s="62"/>
      <c r="M21" s="21">
        <v>0</v>
      </c>
      <c r="N21" s="7">
        <f t="shared" si="9"/>
        <v>0</v>
      </c>
      <c r="O21" s="74">
        <v>0</v>
      </c>
      <c r="P21" s="7">
        <f t="shared" si="3"/>
        <v>0</v>
      </c>
      <c r="Q21" s="74">
        <v>0</v>
      </c>
      <c r="R21" s="7">
        <f t="shared" si="10"/>
        <v>0</v>
      </c>
      <c r="S21" s="3">
        <v>0</v>
      </c>
      <c r="T21" s="7">
        <f t="shared" si="4"/>
        <v>0</v>
      </c>
      <c r="U21" s="8">
        <v>0</v>
      </c>
      <c r="V21" s="21">
        <v>0</v>
      </c>
      <c r="W21" s="7">
        <f t="shared" si="5"/>
        <v>0</v>
      </c>
      <c r="X21" s="9"/>
      <c r="Y21" s="10">
        <f t="shared" si="11"/>
        <v>0</v>
      </c>
      <c r="Z21" s="50"/>
      <c r="AA21" s="11" t="str">
        <f t="shared" si="6"/>
        <v>Name 13</v>
      </c>
    </row>
    <row r="22" spans="1:27" ht="12.75">
      <c r="A22" s="6" t="s">
        <v>24</v>
      </c>
      <c r="B22" s="21">
        <v>0</v>
      </c>
      <c r="C22" s="7">
        <f t="shared" si="7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3">
        <v>0</v>
      </c>
      <c r="I22" s="7">
        <f t="shared" si="2"/>
        <v>0</v>
      </c>
      <c r="J22" s="21">
        <v>0</v>
      </c>
      <c r="K22" s="7">
        <f t="shared" si="8"/>
        <v>0</v>
      </c>
      <c r="L22" s="62"/>
      <c r="M22" s="21">
        <v>0</v>
      </c>
      <c r="N22" s="7">
        <f t="shared" si="9"/>
        <v>0</v>
      </c>
      <c r="O22" s="74">
        <v>0</v>
      </c>
      <c r="P22" s="7">
        <f t="shared" si="3"/>
        <v>0</v>
      </c>
      <c r="Q22" s="74">
        <v>0</v>
      </c>
      <c r="R22" s="7">
        <f t="shared" si="10"/>
        <v>0</v>
      </c>
      <c r="S22" s="3">
        <v>0</v>
      </c>
      <c r="T22" s="7">
        <f t="shared" si="4"/>
        <v>0</v>
      </c>
      <c r="U22" s="8">
        <v>0</v>
      </c>
      <c r="V22" s="21">
        <v>0</v>
      </c>
      <c r="W22" s="7">
        <f t="shared" si="5"/>
        <v>0</v>
      </c>
      <c r="X22" s="9"/>
      <c r="Y22" s="10">
        <f t="shared" si="11"/>
        <v>0</v>
      </c>
      <c r="Z22" s="50"/>
      <c r="AA22" s="11" t="str">
        <f t="shared" si="6"/>
        <v>Name 14</v>
      </c>
    </row>
    <row r="23" spans="1:27" ht="12.75">
      <c r="A23" s="6" t="s">
        <v>25</v>
      </c>
      <c r="B23" s="21">
        <v>0</v>
      </c>
      <c r="C23" s="7">
        <f t="shared" si="7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3">
        <v>0</v>
      </c>
      <c r="I23" s="7">
        <f t="shared" si="2"/>
        <v>0</v>
      </c>
      <c r="J23" s="21">
        <v>0</v>
      </c>
      <c r="K23" s="7">
        <f t="shared" si="8"/>
        <v>0</v>
      </c>
      <c r="L23" s="62"/>
      <c r="M23" s="21">
        <v>0</v>
      </c>
      <c r="N23" s="7">
        <f t="shared" si="9"/>
        <v>0</v>
      </c>
      <c r="O23" s="74">
        <v>0</v>
      </c>
      <c r="P23" s="7">
        <f t="shared" si="3"/>
        <v>0</v>
      </c>
      <c r="Q23" s="74">
        <v>0</v>
      </c>
      <c r="R23" s="7">
        <f t="shared" si="10"/>
        <v>0</v>
      </c>
      <c r="S23" s="3">
        <v>0</v>
      </c>
      <c r="T23" s="7">
        <f t="shared" si="4"/>
        <v>0</v>
      </c>
      <c r="U23" s="8">
        <v>0</v>
      </c>
      <c r="V23" s="21">
        <v>0</v>
      </c>
      <c r="W23" s="7">
        <f t="shared" si="5"/>
        <v>0</v>
      </c>
      <c r="X23" s="9"/>
      <c r="Y23" s="10">
        <f t="shared" si="11"/>
        <v>0</v>
      </c>
      <c r="Z23" s="50"/>
      <c r="AA23" s="11" t="str">
        <f t="shared" si="6"/>
        <v>Name 15</v>
      </c>
    </row>
    <row r="24" spans="1:27" ht="12.75">
      <c r="A24" s="6" t="s">
        <v>26</v>
      </c>
      <c r="B24" s="21">
        <v>0</v>
      </c>
      <c r="C24" s="7">
        <f t="shared" si="7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3">
        <v>0</v>
      </c>
      <c r="I24" s="7">
        <f t="shared" si="2"/>
        <v>0</v>
      </c>
      <c r="J24" s="21">
        <v>0</v>
      </c>
      <c r="K24" s="7">
        <f t="shared" si="8"/>
        <v>0</v>
      </c>
      <c r="L24" s="62"/>
      <c r="M24" s="21">
        <v>0</v>
      </c>
      <c r="N24" s="7">
        <f t="shared" si="9"/>
        <v>0</v>
      </c>
      <c r="O24" s="74">
        <v>0</v>
      </c>
      <c r="P24" s="7">
        <f t="shared" si="3"/>
        <v>0</v>
      </c>
      <c r="Q24" s="74">
        <v>0</v>
      </c>
      <c r="R24" s="7">
        <f t="shared" si="10"/>
        <v>0</v>
      </c>
      <c r="S24" s="3">
        <v>0</v>
      </c>
      <c r="T24" s="7">
        <f t="shared" si="4"/>
        <v>0</v>
      </c>
      <c r="U24" s="8">
        <v>0</v>
      </c>
      <c r="V24" s="21">
        <v>0</v>
      </c>
      <c r="W24" s="7">
        <f t="shared" si="5"/>
        <v>0</v>
      </c>
      <c r="X24" s="9"/>
      <c r="Y24" s="10">
        <f t="shared" si="11"/>
        <v>0</v>
      </c>
      <c r="Z24" s="50"/>
      <c r="AA24" s="11" t="str">
        <f t="shared" si="6"/>
        <v>Name 16</v>
      </c>
    </row>
    <row r="25" spans="1:27" ht="12.75">
      <c r="A25" s="6" t="s">
        <v>27</v>
      </c>
      <c r="B25" s="21">
        <v>0</v>
      </c>
      <c r="C25" s="7">
        <f t="shared" si="7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3">
        <v>0</v>
      </c>
      <c r="I25" s="7">
        <f t="shared" si="2"/>
        <v>0</v>
      </c>
      <c r="J25" s="21">
        <v>0</v>
      </c>
      <c r="K25" s="7">
        <f t="shared" si="8"/>
        <v>0</v>
      </c>
      <c r="L25" s="62"/>
      <c r="M25" s="21">
        <v>0</v>
      </c>
      <c r="N25" s="7">
        <f t="shared" si="9"/>
        <v>0</v>
      </c>
      <c r="O25" s="74">
        <v>0</v>
      </c>
      <c r="P25" s="7">
        <f t="shared" si="3"/>
        <v>0</v>
      </c>
      <c r="Q25" s="74">
        <v>0</v>
      </c>
      <c r="R25" s="7">
        <f t="shared" si="10"/>
        <v>0</v>
      </c>
      <c r="S25" s="3">
        <v>0</v>
      </c>
      <c r="T25" s="7">
        <f t="shared" si="4"/>
        <v>0</v>
      </c>
      <c r="U25" s="8">
        <v>0</v>
      </c>
      <c r="V25" s="21">
        <v>0</v>
      </c>
      <c r="W25" s="7">
        <f t="shared" si="5"/>
        <v>0</v>
      </c>
      <c r="X25" s="9"/>
      <c r="Y25" s="10">
        <f t="shared" si="11"/>
        <v>0</v>
      </c>
      <c r="Z25" s="50"/>
      <c r="AA25" s="11" t="str">
        <f t="shared" si="6"/>
        <v>Name 17</v>
      </c>
    </row>
    <row r="26" spans="1:27" ht="12.75">
      <c r="A26" s="6" t="s">
        <v>28</v>
      </c>
      <c r="B26" s="21">
        <v>0</v>
      </c>
      <c r="C26" s="7">
        <f t="shared" si="7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3">
        <v>0</v>
      </c>
      <c r="I26" s="7">
        <f t="shared" si="2"/>
        <v>0</v>
      </c>
      <c r="J26" s="21">
        <v>0</v>
      </c>
      <c r="K26" s="7">
        <f t="shared" si="8"/>
        <v>0</v>
      </c>
      <c r="L26" s="62"/>
      <c r="M26" s="21">
        <v>0</v>
      </c>
      <c r="N26" s="7">
        <f t="shared" si="9"/>
        <v>0</v>
      </c>
      <c r="O26" s="74">
        <v>0</v>
      </c>
      <c r="P26" s="7">
        <f t="shared" si="3"/>
        <v>0</v>
      </c>
      <c r="Q26" s="74">
        <v>0</v>
      </c>
      <c r="R26" s="7">
        <f t="shared" si="10"/>
        <v>0</v>
      </c>
      <c r="S26" s="3">
        <v>0</v>
      </c>
      <c r="T26" s="7">
        <f t="shared" si="4"/>
        <v>0</v>
      </c>
      <c r="U26" s="8">
        <v>0</v>
      </c>
      <c r="V26" s="21">
        <v>0</v>
      </c>
      <c r="W26" s="7">
        <f t="shared" si="5"/>
        <v>0</v>
      </c>
      <c r="X26" s="9"/>
      <c r="Y26" s="10">
        <f t="shared" si="11"/>
        <v>0</v>
      </c>
      <c r="Z26" s="50"/>
      <c r="AA26" s="11" t="str">
        <f t="shared" si="6"/>
        <v>Name 18</v>
      </c>
    </row>
    <row r="27" spans="1:27" ht="12.75">
      <c r="A27" s="6" t="s">
        <v>29</v>
      </c>
      <c r="B27" s="21">
        <v>0</v>
      </c>
      <c r="C27" s="7">
        <f t="shared" si="7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3">
        <v>0</v>
      </c>
      <c r="I27" s="7">
        <f t="shared" si="2"/>
        <v>0</v>
      </c>
      <c r="J27" s="21">
        <v>0</v>
      </c>
      <c r="K27" s="7">
        <f t="shared" si="8"/>
        <v>0</v>
      </c>
      <c r="L27" s="62"/>
      <c r="M27" s="21">
        <v>0</v>
      </c>
      <c r="N27" s="7">
        <f t="shared" si="9"/>
        <v>0</v>
      </c>
      <c r="O27" s="74">
        <v>0</v>
      </c>
      <c r="P27" s="7">
        <f t="shared" si="3"/>
        <v>0</v>
      </c>
      <c r="Q27" s="74">
        <v>0</v>
      </c>
      <c r="R27" s="7">
        <f t="shared" si="10"/>
        <v>0</v>
      </c>
      <c r="S27" s="3">
        <v>0</v>
      </c>
      <c r="T27" s="7">
        <f t="shared" si="4"/>
        <v>0</v>
      </c>
      <c r="U27" s="8">
        <v>0</v>
      </c>
      <c r="V27" s="21">
        <v>0</v>
      </c>
      <c r="W27" s="7">
        <f t="shared" si="5"/>
        <v>0</v>
      </c>
      <c r="X27" s="9"/>
      <c r="Y27" s="10">
        <f t="shared" si="11"/>
        <v>0</v>
      </c>
      <c r="Z27" s="50"/>
      <c r="AA27" s="11" t="str">
        <f t="shared" si="6"/>
        <v>Name 19</v>
      </c>
    </row>
    <row r="28" spans="1:27" ht="13.5" thickBot="1">
      <c r="A28" s="6" t="s">
        <v>30</v>
      </c>
      <c r="B28" s="21">
        <v>0</v>
      </c>
      <c r="C28" s="7">
        <f t="shared" si="7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3">
        <v>0</v>
      </c>
      <c r="I28" s="7">
        <f t="shared" si="2"/>
        <v>0</v>
      </c>
      <c r="J28" s="21">
        <v>0</v>
      </c>
      <c r="K28" s="7">
        <f t="shared" si="8"/>
        <v>0</v>
      </c>
      <c r="L28" s="62"/>
      <c r="M28" s="21">
        <v>0</v>
      </c>
      <c r="N28" s="7">
        <f t="shared" si="9"/>
        <v>0</v>
      </c>
      <c r="O28" s="74">
        <v>0</v>
      </c>
      <c r="P28" s="7">
        <f t="shared" si="3"/>
        <v>0</v>
      </c>
      <c r="Q28" s="74">
        <v>0</v>
      </c>
      <c r="R28" s="7">
        <f t="shared" si="10"/>
        <v>0</v>
      </c>
      <c r="S28" s="3">
        <v>0</v>
      </c>
      <c r="T28" s="7">
        <f t="shared" si="4"/>
        <v>0</v>
      </c>
      <c r="U28" s="8">
        <v>0</v>
      </c>
      <c r="V28" s="21">
        <v>0</v>
      </c>
      <c r="W28" s="7">
        <f t="shared" si="5"/>
        <v>0</v>
      </c>
      <c r="X28" s="13"/>
      <c r="Y28" s="10">
        <f t="shared" si="11"/>
        <v>0</v>
      </c>
      <c r="Z28" s="50"/>
      <c r="AA28" s="11" t="str">
        <f t="shared" si="6"/>
        <v>Name 20</v>
      </c>
    </row>
    <row r="29" spans="1:27" ht="13.5" thickBot="1">
      <c r="A29" s="6" t="s">
        <v>35</v>
      </c>
      <c r="B29" s="21">
        <v>0</v>
      </c>
      <c r="C29" s="7">
        <f t="shared" si="7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3">
        <v>0</v>
      </c>
      <c r="I29" s="7">
        <f t="shared" si="2"/>
        <v>0</v>
      </c>
      <c r="J29" s="21">
        <v>0</v>
      </c>
      <c r="K29" s="7">
        <f t="shared" si="8"/>
        <v>0</v>
      </c>
      <c r="L29" s="62"/>
      <c r="M29" s="21">
        <v>0</v>
      </c>
      <c r="N29" s="7">
        <f t="shared" si="9"/>
        <v>0</v>
      </c>
      <c r="O29" s="74">
        <v>0</v>
      </c>
      <c r="P29" s="7">
        <f t="shared" si="3"/>
        <v>0</v>
      </c>
      <c r="Q29" s="74">
        <v>0</v>
      </c>
      <c r="R29" s="7">
        <f t="shared" si="10"/>
        <v>0</v>
      </c>
      <c r="S29" s="3">
        <v>0</v>
      </c>
      <c r="T29" s="7">
        <f t="shared" si="4"/>
        <v>0</v>
      </c>
      <c r="U29" s="8">
        <v>0</v>
      </c>
      <c r="V29" s="21">
        <v>0</v>
      </c>
      <c r="W29" s="7">
        <f t="shared" si="5"/>
        <v>0</v>
      </c>
      <c r="X29" s="13"/>
      <c r="Y29" s="10">
        <f t="shared" si="11"/>
        <v>0</v>
      </c>
      <c r="Z29" s="50"/>
      <c r="AA29" s="11" t="str">
        <f t="shared" si="6"/>
        <v>Name 21</v>
      </c>
    </row>
    <row r="30" spans="1:27" ht="13.5" thickBot="1">
      <c r="A30" s="6" t="s">
        <v>36</v>
      </c>
      <c r="B30" s="21">
        <v>0</v>
      </c>
      <c r="C30" s="7">
        <f t="shared" si="7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3">
        <v>0</v>
      </c>
      <c r="I30" s="7">
        <f t="shared" si="2"/>
        <v>0</v>
      </c>
      <c r="J30" s="21">
        <v>0</v>
      </c>
      <c r="K30" s="7">
        <f t="shared" si="8"/>
        <v>0</v>
      </c>
      <c r="L30" s="62"/>
      <c r="M30" s="21">
        <v>0</v>
      </c>
      <c r="N30" s="7">
        <f t="shared" si="9"/>
        <v>0</v>
      </c>
      <c r="O30" s="74">
        <v>0</v>
      </c>
      <c r="P30" s="7">
        <f t="shared" si="3"/>
        <v>0</v>
      </c>
      <c r="Q30" s="74">
        <v>0</v>
      </c>
      <c r="R30" s="7">
        <f t="shared" si="10"/>
        <v>0</v>
      </c>
      <c r="S30" s="3">
        <v>0</v>
      </c>
      <c r="T30" s="7">
        <f t="shared" si="4"/>
        <v>0</v>
      </c>
      <c r="U30" s="8">
        <v>0</v>
      </c>
      <c r="V30" s="21">
        <v>0</v>
      </c>
      <c r="W30" s="7">
        <f t="shared" si="5"/>
        <v>0</v>
      </c>
      <c r="X30" s="13"/>
      <c r="Y30" s="10">
        <f t="shared" si="11"/>
        <v>0</v>
      </c>
      <c r="Z30" s="50"/>
      <c r="AA30" s="11" t="str">
        <f t="shared" si="6"/>
        <v>Name 22</v>
      </c>
    </row>
    <row r="31" spans="1:27" ht="13.5" thickBot="1">
      <c r="A31" s="6" t="s">
        <v>37</v>
      </c>
      <c r="B31" s="21">
        <v>0</v>
      </c>
      <c r="C31" s="7">
        <f t="shared" si="7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3">
        <v>0</v>
      </c>
      <c r="I31" s="7">
        <f t="shared" si="2"/>
        <v>0</v>
      </c>
      <c r="J31" s="21">
        <v>0</v>
      </c>
      <c r="K31" s="7">
        <f t="shared" si="8"/>
        <v>0</v>
      </c>
      <c r="L31" s="62"/>
      <c r="M31" s="21">
        <v>0</v>
      </c>
      <c r="N31" s="7">
        <f t="shared" si="9"/>
        <v>0</v>
      </c>
      <c r="O31" s="74">
        <v>0</v>
      </c>
      <c r="P31" s="7">
        <f t="shared" si="3"/>
        <v>0</v>
      </c>
      <c r="Q31" s="74">
        <v>0</v>
      </c>
      <c r="R31" s="7">
        <f t="shared" si="10"/>
        <v>0</v>
      </c>
      <c r="S31" s="3">
        <v>0</v>
      </c>
      <c r="T31" s="7">
        <f t="shared" si="4"/>
        <v>0</v>
      </c>
      <c r="U31" s="8">
        <v>0</v>
      </c>
      <c r="V31" s="21">
        <v>0</v>
      </c>
      <c r="W31" s="7">
        <f t="shared" si="5"/>
        <v>0</v>
      </c>
      <c r="X31" s="13"/>
      <c r="Y31" s="10">
        <f t="shared" si="11"/>
        <v>0</v>
      </c>
      <c r="Z31" s="50"/>
      <c r="AA31" s="11" t="str">
        <f t="shared" si="6"/>
        <v>Name 23</v>
      </c>
    </row>
    <row r="32" spans="1:27" ht="13.5" thickBot="1">
      <c r="A32" s="6" t="s">
        <v>38</v>
      </c>
      <c r="B32" s="21">
        <v>0</v>
      </c>
      <c r="C32" s="7">
        <f t="shared" si="7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3">
        <v>0</v>
      </c>
      <c r="I32" s="7">
        <f t="shared" si="2"/>
        <v>0</v>
      </c>
      <c r="J32" s="21">
        <v>0</v>
      </c>
      <c r="K32" s="7">
        <f t="shared" si="8"/>
        <v>0</v>
      </c>
      <c r="L32" s="62"/>
      <c r="M32" s="21">
        <v>0</v>
      </c>
      <c r="N32" s="7">
        <f t="shared" si="9"/>
        <v>0</v>
      </c>
      <c r="O32" s="74">
        <v>0</v>
      </c>
      <c r="P32" s="7">
        <f t="shared" si="3"/>
        <v>0</v>
      </c>
      <c r="Q32" s="74">
        <v>0</v>
      </c>
      <c r="R32" s="7">
        <f t="shared" si="10"/>
        <v>0</v>
      </c>
      <c r="S32" s="3">
        <v>0</v>
      </c>
      <c r="T32" s="7">
        <f t="shared" si="4"/>
        <v>0</v>
      </c>
      <c r="U32" s="8">
        <v>0</v>
      </c>
      <c r="V32" s="21">
        <v>0</v>
      </c>
      <c r="W32" s="7">
        <f t="shared" si="5"/>
        <v>0</v>
      </c>
      <c r="X32" s="13"/>
      <c r="Y32" s="10">
        <f t="shared" si="11"/>
        <v>0</v>
      </c>
      <c r="Z32" s="50"/>
      <c r="AA32" s="11" t="str">
        <f t="shared" si="6"/>
        <v>Name 24</v>
      </c>
    </row>
    <row r="33" spans="1:27" ht="13.5" thickBot="1">
      <c r="A33" s="6" t="s">
        <v>39</v>
      </c>
      <c r="B33" s="21">
        <v>0</v>
      </c>
      <c r="C33" s="7">
        <f t="shared" si="7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3">
        <v>0</v>
      </c>
      <c r="I33" s="7">
        <f t="shared" si="2"/>
        <v>0</v>
      </c>
      <c r="J33" s="21">
        <v>0</v>
      </c>
      <c r="K33" s="7">
        <f t="shared" si="8"/>
        <v>0</v>
      </c>
      <c r="L33" s="62"/>
      <c r="M33" s="21">
        <v>0</v>
      </c>
      <c r="N33" s="7">
        <f t="shared" si="9"/>
        <v>0</v>
      </c>
      <c r="O33" s="74">
        <v>0</v>
      </c>
      <c r="P33" s="7">
        <f t="shared" si="3"/>
        <v>0</v>
      </c>
      <c r="Q33" s="74">
        <v>0</v>
      </c>
      <c r="R33" s="7">
        <f t="shared" si="10"/>
        <v>0</v>
      </c>
      <c r="S33" s="3">
        <v>0</v>
      </c>
      <c r="T33" s="7">
        <f t="shared" si="4"/>
        <v>0</v>
      </c>
      <c r="U33" s="8">
        <v>0</v>
      </c>
      <c r="V33" s="21">
        <v>0</v>
      </c>
      <c r="W33" s="7">
        <f t="shared" si="5"/>
        <v>0</v>
      </c>
      <c r="X33" s="13"/>
      <c r="Y33" s="10">
        <f t="shared" si="11"/>
        <v>0</v>
      </c>
      <c r="Z33" s="50"/>
      <c r="AA33" s="11" t="str">
        <f t="shared" si="6"/>
        <v>Name 25</v>
      </c>
    </row>
    <row r="34" spans="1:27" ht="13.5" thickBot="1">
      <c r="A34" s="6" t="s">
        <v>40</v>
      </c>
      <c r="B34" s="21">
        <v>0</v>
      </c>
      <c r="C34" s="7">
        <f t="shared" si="7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3">
        <v>0</v>
      </c>
      <c r="I34" s="7">
        <f t="shared" si="2"/>
        <v>0</v>
      </c>
      <c r="J34" s="21">
        <v>0</v>
      </c>
      <c r="K34" s="7">
        <f t="shared" si="8"/>
        <v>0</v>
      </c>
      <c r="L34" s="62"/>
      <c r="M34" s="21">
        <v>0</v>
      </c>
      <c r="N34" s="7">
        <f t="shared" si="9"/>
        <v>0</v>
      </c>
      <c r="O34" s="74">
        <v>0</v>
      </c>
      <c r="P34" s="7">
        <f t="shared" si="3"/>
        <v>0</v>
      </c>
      <c r="Q34" s="74">
        <v>0</v>
      </c>
      <c r="R34" s="7">
        <f t="shared" si="10"/>
        <v>0</v>
      </c>
      <c r="S34" s="3">
        <v>0</v>
      </c>
      <c r="T34" s="7">
        <f t="shared" si="4"/>
        <v>0</v>
      </c>
      <c r="U34" s="8">
        <v>0</v>
      </c>
      <c r="V34" s="21">
        <v>0</v>
      </c>
      <c r="W34" s="7">
        <f t="shared" si="5"/>
        <v>0</v>
      </c>
      <c r="X34" s="13"/>
      <c r="Y34" s="10">
        <f t="shared" si="11"/>
        <v>0</v>
      </c>
      <c r="Z34" s="50"/>
      <c r="AA34" s="11" t="str">
        <f t="shared" si="6"/>
        <v>Name 26</v>
      </c>
    </row>
    <row r="35" spans="1:27" ht="13.5" thickBot="1">
      <c r="A35" s="6" t="s">
        <v>41</v>
      </c>
      <c r="B35" s="21">
        <v>0</v>
      </c>
      <c r="C35" s="7">
        <f t="shared" si="7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3">
        <v>0</v>
      </c>
      <c r="I35" s="7">
        <f t="shared" si="2"/>
        <v>0</v>
      </c>
      <c r="J35" s="21">
        <v>0</v>
      </c>
      <c r="K35" s="7">
        <f t="shared" si="8"/>
        <v>0</v>
      </c>
      <c r="L35" s="62"/>
      <c r="M35" s="21">
        <v>0</v>
      </c>
      <c r="N35" s="7">
        <f t="shared" si="9"/>
        <v>0</v>
      </c>
      <c r="O35" s="74">
        <v>0</v>
      </c>
      <c r="P35" s="7">
        <f t="shared" si="3"/>
        <v>0</v>
      </c>
      <c r="Q35" s="74">
        <v>0</v>
      </c>
      <c r="R35" s="7">
        <f t="shared" si="10"/>
        <v>0</v>
      </c>
      <c r="S35" s="3">
        <v>0</v>
      </c>
      <c r="T35" s="7">
        <f t="shared" si="4"/>
        <v>0</v>
      </c>
      <c r="U35" s="8">
        <v>0</v>
      </c>
      <c r="V35" s="21">
        <v>0</v>
      </c>
      <c r="W35" s="7">
        <f t="shared" si="5"/>
        <v>0</v>
      </c>
      <c r="X35" s="13"/>
      <c r="Y35" s="10">
        <f t="shared" si="11"/>
        <v>0</v>
      </c>
      <c r="Z35" s="50"/>
      <c r="AA35" s="11" t="str">
        <f t="shared" si="6"/>
        <v>Name 27</v>
      </c>
    </row>
    <row r="36" spans="1:27" ht="13.5" thickBot="1">
      <c r="A36" s="6" t="s">
        <v>42</v>
      </c>
      <c r="B36" s="21">
        <v>0</v>
      </c>
      <c r="C36" s="7">
        <f t="shared" si="7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3">
        <v>0</v>
      </c>
      <c r="I36" s="7">
        <f t="shared" si="2"/>
        <v>0</v>
      </c>
      <c r="J36" s="21">
        <v>0</v>
      </c>
      <c r="K36" s="7">
        <f t="shared" si="8"/>
        <v>0</v>
      </c>
      <c r="L36" s="62"/>
      <c r="M36" s="21">
        <v>0</v>
      </c>
      <c r="N36" s="7">
        <f t="shared" si="9"/>
        <v>0</v>
      </c>
      <c r="O36" s="74">
        <v>0</v>
      </c>
      <c r="P36" s="7">
        <f t="shared" si="3"/>
        <v>0</v>
      </c>
      <c r="Q36" s="74">
        <v>0</v>
      </c>
      <c r="R36" s="7">
        <f t="shared" si="10"/>
        <v>0</v>
      </c>
      <c r="S36" s="3">
        <v>0</v>
      </c>
      <c r="T36" s="7">
        <f t="shared" si="4"/>
        <v>0</v>
      </c>
      <c r="U36" s="8">
        <v>0</v>
      </c>
      <c r="V36" s="21">
        <v>0</v>
      </c>
      <c r="W36" s="7">
        <f t="shared" si="5"/>
        <v>0</v>
      </c>
      <c r="X36" s="13"/>
      <c r="Y36" s="10">
        <f t="shared" si="11"/>
        <v>0</v>
      </c>
      <c r="Z36" s="50"/>
      <c r="AA36" s="11" t="str">
        <f t="shared" si="6"/>
        <v>Name 28</v>
      </c>
    </row>
    <row r="37" spans="1:27" ht="13.5" thickBot="1">
      <c r="A37" s="6" t="s">
        <v>43</v>
      </c>
      <c r="B37" s="21">
        <v>0</v>
      </c>
      <c r="C37" s="7">
        <f t="shared" si="7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3">
        <v>0</v>
      </c>
      <c r="I37" s="7">
        <f t="shared" si="2"/>
        <v>0</v>
      </c>
      <c r="J37" s="21">
        <v>0</v>
      </c>
      <c r="K37" s="7">
        <f t="shared" si="8"/>
        <v>0</v>
      </c>
      <c r="L37" s="62"/>
      <c r="M37" s="21">
        <v>0</v>
      </c>
      <c r="N37" s="7">
        <f t="shared" si="9"/>
        <v>0</v>
      </c>
      <c r="O37" s="74">
        <v>0</v>
      </c>
      <c r="P37" s="7">
        <f t="shared" si="3"/>
        <v>0</v>
      </c>
      <c r="Q37" s="74">
        <v>0</v>
      </c>
      <c r="R37" s="7">
        <f t="shared" si="10"/>
        <v>0</v>
      </c>
      <c r="S37" s="3">
        <v>0</v>
      </c>
      <c r="T37" s="7">
        <f t="shared" si="4"/>
        <v>0</v>
      </c>
      <c r="U37" s="8">
        <v>0</v>
      </c>
      <c r="V37" s="21">
        <v>0</v>
      </c>
      <c r="W37" s="7">
        <f t="shared" si="5"/>
        <v>0</v>
      </c>
      <c r="X37" s="13"/>
      <c r="Y37" s="10">
        <f t="shared" si="11"/>
        <v>0</v>
      </c>
      <c r="Z37" s="50"/>
      <c r="AA37" s="11" t="str">
        <f t="shared" si="6"/>
        <v>Name 29</v>
      </c>
    </row>
    <row r="38" spans="1:27" ht="13.5" thickBot="1">
      <c r="A38" s="6" t="s">
        <v>44</v>
      </c>
      <c r="B38" s="21">
        <v>0</v>
      </c>
      <c r="C38" s="7">
        <f t="shared" si="7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3">
        <v>0</v>
      </c>
      <c r="I38" s="7">
        <f t="shared" si="2"/>
        <v>0</v>
      </c>
      <c r="J38" s="21">
        <v>0</v>
      </c>
      <c r="K38" s="7">
        <f t="shared" si="8"/>
        <v>0</v>
      </c>
      <c r="L38" s="62"/>
      <c r="M38" s="21">
        <v>0</v>
      </c>
      <c r="N38" s="7">
        <f t="shared" si="9"/>
        <v>0</v>
      </c>
      <c r="O38" s="74">
        <v>0</v>
      </c>
      <c r="P38" s="7">
        <f t="shared" si="3"/>
        <v>0</v>
      </c>
      <c r="Q38" s="74">
        <v>0</v>
      </c>
      <c r="R38" s="7">
        <f t="shared" si="10"/>
        <v>0</v>
      </c>
      <c r="S38" s="3">
        <v>0</v>
      </c>
      <c r="T38" s="7">
        <f t="shared" si="4"/>
        <v>0</v>
      </c>
      <c r="U38" s="8">
        <v>0</v>
      </c>
      <c r="V38" s="21">
        <v>0</v>
      </c>
      <c r="W38" s="7">
        <f t="shared" si="5"/>
        <v>0</v>
      </c>
      <c r="X38" s="13"/>
      <c r="Y38" s="10">
        <f t="shared" si="11"/>
        <v>0</v>
      </c>
      <c r="Z38" s="50"/>
      <c r="AA38" s="11" t="str">
        <f t="shared" si="6"/>
        <v>Name 30</v>
      </c>
    </row>
    <row r="39" spans="1:27" ht="13.5" thickBot="1">
      <c r="A39" s="6" t="s">
        <v>45</v>
      </c>
      <c r="B39" s="21">
        <v>0</v>
      </c>
      <c r="C39" s="7">
        <f t="shared" si="7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3">
        <v>0</v>
      </c>
      <c r="I39" s="7">
        <f t="shared" si="2"/>
        <v>0</v>
      </c>
      <c r="J39" s="21">
        <v>0</v>
      </c>
      <c r="K39" s="7">
        <f t="shared" si="8"/>
        <v>0</v>
      </c>
      <c r="L39" s="62"/>
      <c r="M39" s="21">
        <v>0</v>
      </c>
      <c r="N39" s="7">
        <f t="shared" si="9"/>
        <v>0</v>
      </c>
      <c r="O39" s="74">
        <v>0</v>
      </c>
      <c r="P39" s="7">
        <f t="shared" si="3"/>
        <v>0</v>
      </c>
      <c r="Q39" s="74">
        <v>0</v>
      </c>
      <c r="R39" s="7">
        <f t="shared" si="10"/>
        <v>0</v>
      </c>
      <c r="S39" s="3">
        <v>0</v>
      </c>
      <c r="T39" s="7">
        <f t="shared" si="4"/>
        <v>0</v>
      </c>
      <c r="U39" s="8">
        <v>0</v>
      </c>
      <c r="V39" s="21">
        <v>0</v>
      </c>
      <c r="W39" s="7">
        <f t="shared" si="5"/>
        <v>0</v>
      </c>
      <c r="X39" s="13"/>
      <c r="Y39" s="10">
        <f t="shared" si="11"/>
        <v>0</v>
      </c>
      <c r="Z39" s="50"/>
      <c r="AA39" s="11" t="str">
        <f t="shared" si="6"/>
        <v>Name 31</v>
      </c>
    </row>
    <row r="40" spans="1:27" ht="13.5" thickBot="1">
      <c r="A40" s="6" t="s">
        <v>46</v>
      </c>
      <c r="B40" s="21">
        <v>0</v>
      </c>
      <c r="C40" s="7">
        <f t="shared" si="7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3">
        <v>0</v>
      </c>
      <c r="I40" s="7">
        <f t="shared" si="2"/>
        <v>0</v>
      </c>
      <c r="J40" s="21">
        <v>0</v>
      </c>
      <c r="K40" s="7">
        <f t="shared" si="8"/>
        <v>0</v>
      </c>
      <c r="L40" s="62"/>
      <c r="M40" s="21">
        <v>0</v>
      </c>
      <c r="N40" s="7">
        <f t="shared" si="9"/>
        <v>0</v>
      </c>
      <c r="O40" s="74">
        <v>0</v>
      </c>
      <c r="P40" s="7">
        <f t="shared" si="3"/>
        <v>0</v>
      </c>
      <c r="Q40" s="74">
        <v>0</v>
      </c>
      <c r="R40" s="7">
        <f t="shared" si="10"/>
        <v>0</v>
      </c>
      <c r="S40" s="3">
        <v>0</v>
      </c>
      <c r="T40" s="7">
        <f t="shared" si="4"/>
        <v>0</v>
      </c>
      <c r="U40" s="8">
        <v>0</v>
      </c>
      <c r="V40" s="21">
        <v>0</v>
      </c>
      <c r="W40" s="7">
        <f t="shared" si="5"/>
        <v>0</v>
      </c>
      <c r="X40" s="13"/>
      <c r="Y40" s="10">
        <f t="shared" si="11"/>
        <v>0</v>
      </c>
      <c r="Z40" s="50"/>
      <c r="AA40" s="11" t="str">
        <f t="shared" si="6"/>
        <v>Name 32</v>
      </c>
    </row>
    <row r="41" spans="1:27" ht="13.5" thickBot="1">
      <c r="A41" s="6" t="s">
        <v>47</v>
      </c>
      <c r="B41" s="21">
        <v>0</v>
      </c>
      <c r="C41" s="7">
        <f t="shared" si="7"/>
        <v>0</v>
      </c>
      <c r="D41" s="3">
        <v>0</v>
      </c>
      <c r="E41" s="7">
        <f aca="true" t="shared" si="12" ref="E41:E58">IF(D41=0,0,TRUNC(0.14354*(((D41*100)-220)^1.4)))</f>
        <v>0</v>
      </c>
      <c r="F41" s="3">
        <v>0</v>
      </c>
      <c r="G41" s="7">
        <f aca="true" t="shared" si="13" ref="G41:G58">IF(F41=0,0,TRUNC(51.39*((F41-1.5)^1.05)))</f>
        <v>0</v>
      </c>
      <c r="H41" s="3">
        <v>0</v>
      </c>
      <c r="I41" s="7">
        <f aca="true" t="shared" si="14" ref="I41:I58">IF(H41=0,0,TRUNC(0.8465*(((H41*100)-75)^1.42)))</f>
        <v>0</v>
      </c>
      <c r="J41" s="21">
        <v>0</v>
      </c>
      <c r="K41" s="7">
        <f t="shared" si="8"/>
        <v>0</v>
      </c>
      <c r="L41" s="62"/>
      <c r="M41" s="21">
        <v>0</v>
      </c>
      <c r="N41" s="7">
        <f t="shared" si="9"/>
        <v>0</v>
      </c>
      <c r="O41" s="74">
        <v>0</v>
      </c>
      <c r="P41" s="7">
        <f aca="true" t="shared" si="15" ref="P41:P58">IF(O41=0,0,TRUNC(12.91*((O41-4)^1.1)))</f>
        <v>0</v>
      </c>
      <c r="Q41" s="74">
        <v>0</v>
      </c>
      <c r="R41" s="7">
        <f t="shared" si="10"/>
        <v>0</v>
      </c>
      <c r="S41" s="3">
        <v>0</v>
      </c>
      <c r="T41" s="7">
        <f aca="true" t="shared" si="16" ref="T41:T58">IF(S41=0,0,TRUNC(10.14*((S41-7)^1.08)))</f>
        <v>0</v>
      </c>
      <c r="U41" s="8">
        <v>0</v>
      </c>
      <c r="V41" s="21">
        <v>0</v>
      </c>
      <c r="W41" s="7">
        <f aca="true" t="shared" si="17" ref="W41:W58">IF(U41+V41=0,0,TRUNC(0.03768*((480-(U41*60+V41))^1.85)))</f>
        <v>0</v>
      </c>
      <c r="X41" s="13"/>
      <c r="Y41" s="10">
        <f t="shared" si="11"/>
        <v>0</v>
      </c>
      <c r="Z41" s="50"/>
      <c r="AA41" s="11" t="str">
        <f aca="true" t="shared" si="18" ref="AA41:AA58">A41</f>
        <v>Name 33</v>
      </c>
    </row>
    <row r="42" spans="1:27" ht="13.5" thickBot="1">
      <c r="A42" s="6" t="s">
        <v>48</v>
      </c>
      <c r="B42" s="21">
        <v>0</v>
      </c>
      <c r="C42" s="7">
        <f t="shared" si="7"/>
        <v>0</v>
      </c>
      <c r="D42" s="3">
        <v>0</v>
      </c>
      <c r="E42" s="7">
        <f t="shared" si="12"/>
        <v>0</v>
      </c>
      <c r="F42" s="3">
        <v>0</v>
      </c>
      <c r="G42" s="7">
        <f t="shared" si="13"/>
        <v>0</v>
      </c>
      <c r="H42" s="3">
        <v>0</v>
      </c>
      <c r="I42" s="7">
        <f t="shared" si="14"/>
        <v>0</v>
      </c>
      <c r="J42" s="21">
        <v>0</v>
      </c>
      <c r="K42" s="7">
        <f t="shared" si="8"/>
        <v>0</v>
      </c>
      <c r="L42" s="62"/>
      <c r="M42" s="21">
        <v>0</v>
      </c>
      <c r="N42" s="7">
        <f t="shared" si="9"/>
        <v>0</v>
      </c>
      <c r="O42" s="74">
        <v>0</v>
      </c>
      <c r="P42" s="7">
        <f t="shared" si="15"/>
        <v>0</v>
      </c>
      <c r="Q42" s="74">
        <v>0</v>
      </c>
      <c r="R42" s="7">
        <f t="shared" si="10"/>
        <v>0</v>
      </c>
      <c r="S42" s="3">
        <v>0</v>
      </c>
      <c r="T42" s="7">
        <f t="shared" si="16"/>
        <v>0</v>
      </c>
      <c r="U42" s="8">
        <v>0</v>
      </c>
      <c r="V42" s="21">
        <v>0</v>
      </c>
      <c r="W42" s="7">
        <f t="shared" si="17"/>
        <v>0</v>
      </c>
      <c r="X42" s="13"/>
      <c r="Y42" s="10">
        <f t="shared" si="11"/>
        <v>0</v>
      </c>
      <c r="Z42" s="50"/>
      <c r="AA42" s="11" t="str">
        <f t="shared" si="18"/>
        <v>Name 34</v>
      </c>
    </row>
    <row r="43" spans="1:27" ht="13.5" thickBot="1">
      <c r="A43" s="6" t="s">
        <v>49</v>
      </c>
      <c r="B43" s="21">
        <v>0</v>
      </c>
      <c r="C43" s="7">
        <f t="shared" si="7"/>
        <v>0</v>
      </c>
      <c r="D43" s="3">
        <v>0</v>
      </c>
      <c r="E43" s="7">
        <f t="shared" si="12"/>
        <v>0</v>
      </c>
      <c r="F43" s="3">
        <v>0</v>
      </c>
      <c r="G43" s="7">
        <f t="shared" si="13"/>
        <v>0</v>
      </c>
      <c r="H43" s="3">
        <v>0</v>
      </c>
      <c r="I43" s="7">
        <f t="shared" si="14"/>
        <v>0</v>
      </c>
      <c r="J43" s="21">
        <v>0</v>
      </c>
      <c r="K43" s="7">
        <f t="shared" si="8"/>
        <v>0</v>
      </c>
      <c r="L43" s="62"/>
      <c r="M43" s="21">
        <v>0</v>
      </c>
      <c r="N43" s="7">
        <f t="shared" si="9"/>
        <v>0</v>
      </c>
      <c r="O43" s="74">
        <v>0</v>
      </c>
      <c r="P43" s="7">
        <f t="shared" si="15"/>
        <v>0</v>
      </c>
      <c r="Q43" s="74">
        <v>0</v>
      </c>
      <c r="R43" s="7">
        <f t="shared" si="10"/>
        <v>0</v>
      </c>
      <c r="S43" s="3">
        <v>0</v>
      </c>
      <c r="T43" s="7">
        <f t="shared" si="16"/>
        <v>0</v>
      </c>
      <c r="U43" s="8">
        <v>0</v>
      </c>
      <c r="V43" s="21">
        <v>0</v>
      </c>
      <c r="W43" s="7">
        <f t="shared" si="17"/>
        <v>0</v>
      </c>
      <c r="X43" s="13"/>
      <c r="Y43" s="10">
        <f t="shared" si="11"/>
        <v>0</v>
      </c>
      <c r="Z43" s="50"/>
      <c r="AA43" s="11" t="str">
        <f t="shared" si="18"/>
        <v>Name 35</v>
      </c>
    </row>
    <row r="44" spans="1:27" ht="13.5" thickBot="1">
      <c r="A44" s="6" t="s">
        <v>50</v>
      </c>
      <c r="B44" s="21">
        <v>0</v>
      </c>
      <c r="C44" s="7">
        <f t="shared" si="7"/>
        <v>0</v>
      </c>
      <c r="D44" s="3">
        <v>0</v>
      </c>
      <c r="E44" s="7">
        <f t="shared" si="12"/>
        <v>0</v>
      </c>
      <c r="F44" s="3">
        <v>0</v>
      </c>
      <c r="G44" s="7">
        <f t="shared" si="13"/>
        <v>0</v>
      </c>
      <c r="H44" s="3">
        <v>0</v>
      </c>
      <c r="I44" s="7">
        <f t="shared" si="14"/>
        <v>0</v>
      </c>
      <c r="J44" s="21">
        <v>0</v>
      </c>
      <c r="K44" s="7">
        <f t="shared" si="8"/>
        <v>0</v>
      </c>
      <c r="L44" s="62"/>
      <c r="M44" s="21">
        <v>0</v>
      </c>
      <c r="N44" s="7">
        <f t="shared" si="9"/>
        <v>0</v>
      </c>
      <c r="O44" s="74">
        <v>0</v>
      </c>
      <c r="P44" s="7">
        <f t="shared" si="15"/>
        <v>0</v>
      </c>
      <c r="Q44" s="74">
        <v>0</v>
      </c>
      <c r="R44" s="7">
        <f t="shared" si="10"/>
        <v>0</v>
      </c>
      <c r="S44" s="3">
        <v>0</v>
      </c>
      <c r="T44" s="7">
        <f t="shared" si="16"/>
        <v>0</v>
      </c>
      <c r="U44" s="8">
        <v>0</v>
      </c>
      <c r="V44" s="21">
        <v>0</v>
      </c>
      <c r="W44" s="7">
        <f t="shared" si="17"/>
        <v>0</v>
      </c>
      <c r="X44" s="13"/>
      <c r="Y44" s="10">
        <f t="shared" si="11"/>
        <v>0</v>
      </c>
      <c r="Z44" s="50"/>
      <c r="AA44" s="11" t="str">
        <f t="shared" si="18"/>
        <v>Name 36</v>
      </c>
    </row>
    <row r="45" spans="1:27" ht="13.5" thickBot="1">
      <c r="A45" s="6" t="s">
        <v>51</v>
      </c>
      <c r="B45" s="21">
        <v>0</v>
      </c>
      <c r="C45" s="7">
        <f t="shared" si="7"/>
        <v>0</v>
      </c>
      <c r="D45" s="3">
        <v>0</v>
      </c>
      <c r="E45" s="7">
        <f t="shared" si="12"/>
        <v>0</v>
      </c>
      <c r="F45" s="3">
        <v>0</v>
      </c>
      <c r="G45" s="7">
        <f t="shared" si="13"/>
        <v>0</v>
      </c>
      <c r="H45" s="3">
        <v>0</v>
      </c>
      <c r="I45" s="7">
        <f t="shared" si="14"/>
        <v>0</v>
      </c>
      <c r="J45" s="21">
        <v>0</v>
      </c>
      <c r="K45" s="7">
        <f t="shared" si="8"/>
        <v>0</v>
      </c>
      <c r="L45" s="62"/>
      <c r="M45" s="21">
        <v>0</v>
      </c>
      <c r="N45" s="7">
        <f t="shared" si="9"/>
        <v>0</v>
      </c>
      <c r="O45" s="74">
        <v>0</v>
      </c>
      <c r="P45" s="7">
        <f t="shared" si="15"/>
        <v>0</v>
      </c>
      <c r="Q45" s="74">
        <v>0</v>
      </c>
      <c r="R45" s="7">
        <f t="shared" si="10"/>
        <v>0</v>
      </c>
      <c r="S45" s="3">
        <v>0</v>
      </c>
      <c r="T45" s="7">
        <f t="shared" si="16"/>
        <v>0</v>
      </c>
      <c r="U45" s="8">
        <v>0</v>
      </c>
      <c r="V45" s="21">
        <v>0</v>
      </c>
      <c r="W45" s="7">
        <f t="shared" si="17"/>
        <v>0</v>
      </c>
      <c r="X45" s="13"/>
      <c r="Y45" s="10">
        <f t="shared" si="11"/>
        <v>0</v>
      </c>
      <c r="Z45" s="50"/>
      <c r="AA45" s="11" t="str">
        <f t="shared" si="18"/>
        <v>Name 37</v>
      </c>
    </row>
    <row r="46" spans="1:27" ht="13.5" thickBot="1">
      <c r="A46" s="6" t="s">
        <v>52</v>
      </c>
      <c r="B46" s="21">
        <v>0</v>
      </c>
      <c r="C46" s="7">
        <f t="shared" si="7"/>
        <v>0</v>
      </c>
      <c r="D46" s="3">
        <v>0</v>
      </c>
      <c r="E46" s="7">
        <f t="shared" si="12"/>
        <v>0</v>
      </c>
      <c r="F46" s="3">
        <v>0</v>
      </c>
      <c r="G46" s="7">
        <f t="shared" si="13"/>
        <v>0</v>
      </c>
      <c r="H46" s="3">
        <v>0</v>
      </c>
      <c r="I46" s="7">
        <f t="shared" si="14"/>
        <v>0</v>
      </c>
      <c r="J46" s="21">
        <v>0</v>
      </c>
      <c r="K46" s="7">
        <f t="shared" si="8"/>
        <v>0</v>
      </c>
      <c r="L46" s="62"/>
      <c r="M46" s="21">
        <v>0</v>
      </c>
      <c r="N46" s="7">
        <f t="shared" si="9"/>
        <v>0</v>
      </c>
      <c r="O46" s="74">
        <v>0</v>
      </c>
      <c r="P46" s="7">
        <f t="shared" si="15"/>
        <v>0</v>
      </c>
      <c r="Q46" s="74">
        <v>0</v>
      </c>
      <c r="R46" s="7">
        <f t="shared" si="10"/>
        <v>0</v>
      </c>
      <c r="S46" s="3">
        <v>0</v>
      </c>
      <c r="T46" s="7">
        <f t="shared" si="16"/>
        <v>0</v>
      </c>
      <c r="U46" s="8">
        <v>0</v>
      </c>
      <c r="V46" s="21">
        <v>0</v>
      </c>
      <c r="W46" s="7">
        <f t="shared" si="17"/>
        <v>0</v>
      </c>
      <c r="X46" s="13"/>
      <c r="Y46" s="10">
        <f t="shared" si="11"/>
        <v>0</v>
      </c>
      <c r="Z46" s="50"/>
      <c r="AA46" s="11" t="str">
        <f t="shared" si="18"/>
        <v>Name 38</v>
      </c>
    </row>
    <row r="47" spans="1:27" ht="13.5" thickBot="1">
      <c r="A47" s="6" t="s">
        <v>53</v>
      </c>
      <c r="B47" s="21">
        <v>0</v>
      </c>
      <c r="C47" s="7">
        <f t="shared" si="7"/>
        <v>0</v>
      </c>
      <c r="D47" s="3">
        <v>0</v>
      </c>
      <c r="E47" s="7">
        <f t="shared" si="12"/>
        <v>0</v>
      </c>
      <c r="F47" s="3">
        <v>0</v>
      </c>
      <c r="G47" s="7">
        <f t="shared" si="13"/>
        <v>0</v>
      </c>
      <c r="H47" s="3">
        <v>0</v>
      </c>
      <c r="I47" s="7">
        <f t="shared" si="14"/>
        <v>0</v>
      </c>
      <c r="J47" s="21">
        <v>0</v>
      </c>
      <c r="K47" s="7">
        <f t="shared" si="8"/>
        <v>0</v>
      </c>
      <c r="L47" s="62"/>
      <c r="M47" s="21">
        <v>0</v>
      </c>
      <c r="N47" s="7">
        <f t="shared" si="9"/>
        <v>0</v>
      </c>
      <c r="O47" s="74">
        <v>0</v>
      </c>
      <c r="P47" s="7">
        <f t="shared" si="15"/>
        <v>0</v>
      </c>
      <c r="Q47" s="74">
        <v>0</v>
      </c>
      <c r="R47" s="7">
        <f t="shared" si="10"/>
        <v>0</v>
      </c>
      <c r="S47" s="3">
        <v>0</v>
      </c>
      <c r="T47" s="7">
        <f t="shared" si="16"/>
        <v>0</v>
      </c>
      <c r="U47" s="8">
        <v>0</v>
      </c>
      <c r="V47" s="21">
        <v>0</v>
      </c>
      <c r="W47" s="7">
        <f t="shared" si="17"/>
        <v>0</v>
      </c>
      <c r="X47" s="13"/>
      <c r="Y47" s="10">
        <f t="shared" si="11"/>
        <v>0</v>
      </c>
      <c r="Z47" s="50"/>
      <c r="AA47" s="11" t="str">
        <f t="shared" si="18"/>
        <v>Name 39</v>
      </c>
    </row>
    <row r="48" spans="1:27" ht="13.5" thickBot="1">
      <c r="A48" s="6" t="s">
        <v>54</v>
      </c>
      <c r="B48" s="21">
        <v>0</v>
      </c>
      <c r="C48" s="7">
        <f t="shared" si="7"/>
        <v>0</v>
      </c>
      <c r="D48" s="3">
        <v>0</v>
      </c>
      <c r="E48" s="7">
        <f t="shared" si="12"/>
        <v>0</v>
      </c>
      <c r="F48" s="3">
        <v>0</v>
      </c>
      <c r="G48" s="7">
        <f t="shared" si="13"/>
        <v>0</v>
      </c>
      <c r="H48" s="3">
        <v>0</v>
      </c>
      <c r="I48" s="7">
        <f t="shared" si="14"/>
        <v>0</v>
      </c>
      <c r="J48" s="21">
        <v>0</v>
      </c>
      <c r="K48" s="7">
        <f t="shared" si="8"/>
        <v>0</v>
      </c>
      <c r="L48" s="62"/>
      <c r="M48" s="21">
        <v>0</v>
      </c>
      <c r="N48" s="7">
        <f t="shared" si="9"/>
        <v>0</v>
      </c>
      <c r="O48" s="74">
        <v>0</v>
      </c>
      <c r="P48" s="7">
        <f t="shared" si="15"/>
        <v>0</v>
      </c>
      <c r="Q48" s="74">
        <v>0</v>
      </c>
      <c r="R48" s="7">
        <f t="shared" si="10"/>
        <v>0</v>
      </c>
      <c r="S48" s="3">
        <v>0</v>
      </c>
      <c r="T48" s="7">
        <f t="shared" si="16"/>
        <v>0</v>
      </c>
      <c r="U48" s="8">
        <v>0</v>
      </c>
      <c r="V48" s="21">
        <v>0</v>
      </c>
      <c r="W48" s="7">
        <f t="shared" si="17"/>
        <v>0</v>
      </c>
      <c r="X48" s="13"/>
      <c r="Y48" s="10">
        <f t="shared" si="11"/>
        <v>0</v>
      </c>
      <c r="Z48" s="50"/>
      <c r="AA48" s="11" t="str">
        <f t="shared" si="18"/>
        <v>Name 40</v>
      </c>
    </row>
    <row r="49" spans="1:27" ht="13.5" thickBot="1">
      <c r="A49" s="6" t="s">
        <v>55</v>
      </c>
      <c r="B49" s="21">
        <v>0</v>
      </c>
      <c r="C49" s="7">
        <f t="shared" si="7"/>
        <v>0</v>
      </c>
      <c r="D49" s="3">
        <v>0</v>
      </c>
      <c r="E49" s="7">
        <f t="shared" si="12"/>
        <v>0</v>
      </c>
      <c r="F49" s="3">
        <v>0</v>
      </c>
      <c r="G49" s="7">
        <f t="shared" si="13"/>
        <v>0</v>
      </c>
      <c r="H49" s="3">
        <v>0</v>
      </c>
      <c r="I49" s="7">
        <f t="shared" si="14"/>
        <v>0</v>
      </c>
      <c r="J49" s="21">
        <v>0</v>
      </c>
      <c r="K49" s="7">
        <f t="shared" si="8"/>
        <v>0</v>
      </c>
      <c r="L49" s="62"/>
      <c r="M49" s="21">
        <v>0</v>
      </c>
      <c r="N49" s="7">
        <f t="shared" si="9"/>
        <v>0</v>
      </c>
      <c r="O49" s="74">
        <v>0</v>
      </c>
      <c r="P49" s="7">
        <f t="shared" si="15"/>
        <v>0</v>
      </c>
      <c r="Q49" s="74">
        <v>0</v>
      </c>
      <c r="R49" s="7">
        <f t="shared" si="10"/>
        <v>0</v>
      </c>
      <c r="S49" s="3">
        <v>0</v>
      </c>
      <c r="T49" s="7">
        <f t="shared" si="16"/>
        <v>0</v>
      </c>
      <c r="U49" s="8">
        <v>0</v>
      </c>
      <c r="V49" s="21">
        <v>0</v>
      </c>
      <c r="W49" s="7">
        <f t="shared" si="17"/>
        <v>0</v>
      </c>
      <c r="X49" s="13"/>
      <c r="Y49" s="10">
        <f t="shared" si="11"/>
        <v>0</v>
      </c>
      <c r="Z49" s="50"/>
      <c r="AA49" s="11" t="str">
        <f t="shared" si="18"/>
        <v>Name 41</v>
      </c>
    </row>
    <row r="50" spans="1:27" ht="13.5" thickBot="1">
      <c r="A50" s="6" t="s">
        <v>56</v>
      </c>
      <c r="B50" s="21">
        <v>0</v>
      </c>
      <c r="C50" s="7">
        <f t="shared" si="7"/>
        <v>0</v>
      </c>
      <c r="D50" s="3">
        <v>0</v>
      </c>
      <c r="E50" s="7">
        <f t="shared" si="12"/>
        <v>0</v>
      </c>
      <c r="F50" s="3">
        <v>0</v>
      </c>
      <c r="G50" s="7">
        <f t="shared" si="13"/>
        <v>0</v>
      </c>
      <c r="H50" s="3">
        <v>0</v>
      </c>
      <c r="I50" s="7">
        <f t="shared" si="14"/>
        <v>0</v>
      </c>
      <c r="J50" s="21">
        <v>0</v>
      </c>
      <c r="K50" s="7">
        <f t="shared" si="8"/>
        <v>0</v>
      </c>
      <c r="L50" s="62"/>
      <c r="M50" s="21">
        <v>0</v>
      </c>
      <c r="N50" s="7">
        <f t="shared" si="9"/>
        <v>0</v>
      </c>
      <c r="O50" s="74">
        <v>0</v>
      </c>
      <c r="P50" s="7">
        <f t="shared" si="15"/>
        <v>0</v>
      </c>
      <c r="Q50" s="74">
        <v>0</v>
      </c>
      <c r="R50" s="7">
        <f t="shared" si="10"/>
        <v>0</v>
      </c>
      <c r="S50" s="3">
        <v>0</v>
      </c>
      <c r="T50" s="7">
        <f t="shared" si="16"/>
        <v>0</v>
      </c>
      <c r="U50" s="8">
        <v>0</v>
      </c>
      <c r="V50" s="21">
        <v>0</v>
      </c>
      <c r="W50" s="7">
        <f t="shared" si="17"/>
        <v>0</v>
      </c>
      <c r="X50" s="13"/>
      <c r="Y50" s="10">
        <f t="shared" si="11"/>
        <v>0</v>
      </c>
      <c r="Z50" s="50"/>
      <c r="AA50" s="11" t="str">
        <f t="shared" si="18"/>
        <v>Name 42</v>
      </c>
    </row>
    <row r="51" spans="1:27" ht="13.5" thickBot="1">
      <c r="A51" s="6" t="s">
        <v>57</v>
      </c>
      <c r="B51" s="21">
        <v>0</v>
      </c>
      <c r="C51" s="7">
        <f t="shared" si="7"/>
        <v>0</v>
      </c>
      <c r="D51" s="3">
        <v>0</v>
      </c>
      <c r="E51" s="7">
        <f t="shared" si="12"/>
        <v>0</v>
      </c>
      <c r="F51" s="3">
        <v>0</v>
      </c>
      <c r="G51" s="7">
        <f t="shared" si="13"/>
        <v>0</v>
      </c>
      <c r="H51" s="3">
        <v>0</v>
      </c>
      <c r="I51" s="7">
        <f t="shared" si="14"/>
        <v>0</v>
      </c>
      <c r="J51" s="21">
        <v>0</v>
      </c>
      <c r="K51" s="7">
        <f t="shared" si="8"/>
        <v>0</v>
      </c>
      <c r="L51" s="62"/>
      <c r="M51" s="21">
        <v>0</v>
      </c>
      <c r="N51" s="7">
        <f t="shared" si="9"/>
        <v>0</v>
      </c>
      <c r="O51" s="74">
        <v>0</v>
      </c>
      <c r="P51" s="7">
        <f t="shared" si="15"/>
        <v>0</v>
      </c>
      <c r="Q51" s="74">
        <v>0</v>
      </c>
      <c r="R51" s="7">
        <f t="shared" si="10"/>
        <v>0</v>
      </c>
      <c r="S51" s="3">
        <v>0</v>
      </c>
      <c r="T51" s="7">
        <f t="shared" si="16"/>
        <v>0</v>
      </c>
      <c r="U51" s="8">
        <v>0</v>
      </c>
      <c r="V51" s="21">
        <v>0</v>
      </c>
      <c r="W51" s="7">
        <f t="shared" si="17"/>
        <v>0</v>
      </c>
      <c r="X51" s="13"/>
      <c r="Y51" s="10">
        <f t="shared" si="11"/>
        <v>0</v>
      </c>
      <c r="Z51" s="50"/>
      <c r="AA51" s="11" t="str">
        <f t="shared" si="18"/>
        <v>Name 43</v>
      </c>
    </row>
    <row r="52" spans="1:27" ht="13.5" thickBot="1">
      <c r="A52" s="6" t="s">
        <v>58</v>
      </c>
      <c r="B52" s="21">
        <v>0</v>
      </c>
      <c r="C52" s="7">
        <f t="shared" si="7"/>
        <v>0</v>
      </c>
      <c r="D52" s="3">
        <v>0</v>
      </c>
      <c r="E52" s="7">
        <f t="shared" si="12"/>
        <v>0</v>
      </c>
      <c r="F52" s="3">
        <v>0</v>
      </c>
      <c r="G52" s="7">
        <f t="shared" si="13"/>
        <v>0</v>
      </c>
      <c r="H52" s="3">
        <v>0</v>
      </c>
      <c r="I52" s="7">
        <f t="shared" si="14"/>
        <v>0</v>
      </c>
      <c r="J52" s="21">
        <v>0</v>
      </c>
      <c r="K52" s="7">
        <f t="shared" si="8"/>
        <v>0</v>
      </c>
      <c r="L52" s="62"/>
      <c r="M52" s="21">
        <v>0</v>
      </c>
      <c r="N52" s="7">
        <f t="shared" si="9"/>
        <v>0</v>
      </c>
      <c r="O52" s="74">
        <v>0</v>
      </c>
      <c r="P52" s="7">
        <f t="shared" si="15"/>
        <v>0</v>
      </c>
      <c r="Q52" s="74">
        <v>0</v>
      </c>
      <c r="R52" s="7">
        <f t="shared" si="10"/>
        <v>0</v>
      </c>
      <c r="S52" s="3">
        <v>0</v>
      </c>
      <c r="T52" s="7">
        <f t="shared" si="16"/>
        <v>0</v>
      </c>
      <c r="U52" s="8">
        <v>0</v>
      </c>
      <c r="V52" s="21">
        <v>0</v>
      </c>
      <c r="W52" s="7">
        <f t="shared" si="17"/>
        <v>0</v>
      </c>
      <c r="X52" s="13"/>
      <c r="Y52" s="10">
        <f t="shared" si="11"/>
        <v>0</v>
      </c>
      <c r="Z52" s="50"/>
      <c r="AA52" s="11" t="str">
        <f t="shared" si="18"/>
        <v>Name 44</v>
      </c>
    </row>
    <row r="53" spans="1:27" ht="13.5" thickBot="1">
      <c r="A53" s="6" t="s">
        <v>59</v>
      </c>
      <c r="B53" s="21">
        <v>0</v>
      </c>
      <c r="C53" s="7">
        <f t="shared" si="7"/>
        <v>0</v>
      </c>
      <c r="D53" s="3">
        <v>0</v>
      </c>
      <c r="E53" s="7">
        <f t="shared" si="12"/>
        <v>0</v>
      </c>
      <c r="F53" s="3">
        <v>0</v>
      </c>
      <c r="G53" s="7">
        <f t="shared" si="13"/>
        <v>0</v>
      </c>
      <c r="H53" s="3">
        <v>0</v>
      </c>
      <c r="I53" s="7">
        <f t="shared" si="14"/>
        <v>0</v>
      </c>
      <c r="J53" s="21">
        <v>0</v>
      </c>
      <c r="K53" s="7">
        <f t="shared" si="8"/>
        <v>0</v>
      </c>
      <c r="L53" s="62"/>
      <c r="M53" s="21">
        <v>0</v>
      </c>
      <c r="N53" s="7">
        <f t="shared" si="9"/>
        <v>0</v>
      </c>
      <c r="O53" s="74">
        <v>0</v>
      </c>
      <c r="P53" s="7">
        <f t="shared" si="15"/>
        <v>0</v>
      </c>
      <c r="Q53" s="74">
        <v>0</v>
      </c>
      <c r="R53" s="7">
        <f t="shared" si="10"/>
        <v>0</v>
      </c>
      <c r="S53" s="3">
        <v>0</v>
      </c>
      <c r="T53" s="7">
        <f t="shared" si="16"/>
        <v>0</v>
      </c>
      <c r="U53" s="8">
        <v>0</v>
      </c>
      <c r="V53" s="21">
        <v>0</v>
      </c>
      <c r="W53" s="7">
        <f t="shared" si="17"/>
        <v>0</v>
      </c>
      <c r="X53" s="13"/>
      <c r="Y53" s="10">
        <f t="shared" si="11"/>
        <v>0</v>
      </c>
      <c r="Z53" s="50"/>
      <c r="AA53" s="11" t="str">
        <f t="shared" si="18"/>
        <v>Name 45</v>
      </c>
    </row>
    <row r="54" spans="1:27" ht="13.5" thickBot="1">
      <c r="A54" s="6" t="s">
        <v>60</v>
      </c>
      <c r="B54" s="21">
        <v>0</v>
      </c>
      <c r="C54" s="7">
        <f t="shared" si="7"/>
        <v>0</v>
      </c>
      <c r="D54" s="3">
        <v>0</v>
      </c>
      <c r="E54" s="7">
        <f t="shared" si="12"/>
        <v>0</v>
      </c>
      <c r="F54" s="3">
        <v>0</v>
      </c>
      <c r="G54" s="7">
        <f t="shared" si="13"/>
        <v>0</v>
      </c>
      <c r="H54" s="3">
        <v>0</v>
      </c>
      <c r="I54" s="7">
        <f t="shared" si="14"/>
        <v>0</v>
      </c>
      <c r="J54" s="21">
        <v>0</v>
      </c>
      <c r="K54" s="7">
        <f t="shared" si="8"/>
        <v>0</v>
      </c>
      <c r="L54" s="62"/>
      <c r="M54" s="21">
        <v>0</v>
      </c>
      <c r="N54" s="7">
        <f t="shared" si="9"/>
        <v>0</v>
      </c>
      <c r="O54" s="74">
        <v>0</v>
      </c>
      <c r="P54" s="7">
        <f t="shared" si="15"/>
        <v>0</v>
      </c>
      <c r="Q54" s="74">
        <v>0</v>
      </c>
      <c r="R54" s="7">
        <f t="shared" si="10"/>
        <v>0</v>
      </c>
      <c r="S54" s="3">
        <v>0</v>
      </c>
      <c r="T54" s="7">
        <f t="shared" si="16"/>
        <v>0</v>
      </c>
      <c r="U54" s="8">
        <v>0</v>
      </c>
      <c r="V54" s="21">
        <v>0</v>
      </c>
      <c r="W54" s="7">
        <f t="shared" si="17"/>
        <v>0</v>
      </c>
      <c r="X54" s="13"/>
      <c r="Y54" s="10">
        <f t="shared" si="11"/>
        <v>0</v>
      </c>
      <c r="Z54" s="50"/>
      <c r="AA54" s="11" t="str">
        <f t="shared" si="18"/>
        <v>Name 46</v>
      </c>
    </row>
    <row r="55" spans="1:27" ht="13.5" thickBot="1">
      <c r="A55" s="6" t="s">
        <v>61</v>
      </c>
      <c r="B55" s="21">
        <v>0</v>
      </c>
      <c r="C55" s="7">
        <f t="shared" si="7"/>
        <v>0</v>
      </c>
      <c r="D55" s="3">
        <v>0</v>
      </c>
      <c r="E55" s="7">
        <f t="shared" si="12"/>
        <v>0</v>
      </c>
      <c r="F55" s="3">
        <v>0</v>
      </c>
      <c r="G55" s="7">
        <f t="shared" si="13"/>
        <v>0</v>
      </c>
      <c r="H55" s="3">
        <v>0</v>
      </c>
      <c r="I55" s="7">
        <f t="shared" si="14"/>
        <v>0</v>
      </c>
      <c r="J55" s="21">
        <v>0</v>
      </c>
      <c r="K55" s="7">
        <f t="shared" si="8"/>
        <v>0</v>
      </c>
      <c r="L55" s="62"/>
      <c r="M55" s="21">
        <v>0</v>
      </c>
      <c r="N55" s="7">
        <f t="shared" si="9"/>
        <v>0</v>
      </c>
      <c r="O55" s="74">
        <v>0</v>
      </c>
      <c r="P55" s="7">
        <f t="shared" si="15"/>
        <v>0</v>
      </c>
      <c r="Q55" s="74">
        <v>0</v>
      </c>
      <c r="R55" s="7">
        <f t="shared" si="10"/>
        <v>0</v>
      </c>
      <c r="S55" s="3">
        <v>0</v>
      </c>
      <c r="T55" s="7">
        <f t="shared" si="16"/>
        <v>0</v>
      </c>
      <c r="U55" s="8">
        <v>0</v>
      </c>
      <c r="V55" s="21">
        <v>0</v>
      </c>
      <c r="W55" s="7">
        <f t="shared" si="17"/>
        <v>0</v>
      </c>
      <c r="X55" s="13"/>
      <c r="Y55" s="10">
        <f t="shared" si="11"/>
        <v>0</v>
      </c>
      <c r="Z55" s="50"/>
      <c r="AA55" s="11" t="str">
        <f t="shared" si="18"/>
        <v>Name 47</v>
      </c>
    </row>
    <row r="56" spans="1:27" ht="13.5" thickBot="1">
      <c r="A56" s="6" t="s">
        <v>62</v>
      </c>
      <c r="B56" s="21">
        <v>0</v>
      </c>
      <c r="C56" s="7">
        <f t="shared" si="7"/>
        <v>0</v>
      </c>
      <c r="D56" s="3">
        <v>0</v>
      </c>
      <c r="E56" s="7">
        <f t="shared" si="12"/>
        <v>0</v>
      </c>
      <c r="F56" s="3">
        <v>0</v>
      </c>
      <c r="G56" s="7">
        <f t="shared" si="13"/>
        <v>0</v>
      </c>
      <c r="H56" s="3">
        <v>0</v>
      </c>
      <c r="I56" s="7">
        <f t="shared" si="14"/>
        <v>0</v>
      </c>
      <c r="J56" s="21">
        <v>0</v>
      </c>
      <c r="K56" s="7">
        <f t="shared" si="8"/>
        <v>0</v>
      </c>
      <c r="L56" s="62"/>
      <c r="M56" s="21">
        <v>0</v>
      </c>
      <c r="N56" s="7">
        <f t="shared" si="9"/>
        <v>0</v>
      </c>
      <c r="O56" s="74">
        <v>0</v>
      </c>
      <c r="P56" s="7">
        <f t="shared" si="15"/>
        <v>0</v>
      </c>
      <c r="Q56" s="74">
        <v>0</v>
      </c>
      <c r="R56" s="7">
        <f t="shared" si="10"/>
        <v>0</v>
      </c>
      <c r="S56" s="3">
        <v>0</v>
      </c>
      <c r="T56" s="7">
        <f t="shared" si="16"/>
        <v>0</v>
      </c>
      <c r="U56" s="8">
        <v>0</v>
      </c>
      <c r="V56" s="21">
        <v>0</v>
      </c>
      <c r="W56" s="7">
        <f t="shared" si="17"/>
        <v>0</v>
      </c>
      <c r="X56" s="13"/>
      <c r="Y56" s="10">
        <f t="shared" si="11"/>
        <v>0</v>
      </c>
      <c r="Z56" s="50"/>
      <c r="AA56" s="11" t="str">
        <f t="shared" si="18"/>
        <v>Name 48</v>
      </c>
    </row>
    <row r="57" spans="1:27" ht="13.5" thickBot="1">
      <c r="A57" s="6" t="s">
        <v>63</v>
      </c>
      <c r="B57" s="21">
        <v>0</v>
      </c>
      <c r="C57" s="7">
        <f t="shared" si="7"/>
        <v>0</v>
      </c>
      <c r="D57" s="3">
        <v>0</v>
      </c>
      <c r="E57" s="7">
        <f t="shared" si="12"/>
        <v>0</v>
      </c>
      <c r="F57" s="3">
        <v>0</v>
      </c>
      <c r="G57" s="7">
        <f t="shared" si="13"/>
        <v>0</v>
      </c>
      <c r="H57" s="3">
        <v>0</v>
      </c>
      <c r="I57" s="7">
        <f t="shared" si="14"/>
        <v>0</v>
      </c>
      <c r="J57" s="21">
        <v>0</v>
      </c>
      <c r="K57" s="7">
        <f t="shared" si="8"/>
        <v>0</v>
      </c>
      <c r="L57" s="62"/>
      <c r="M57" s="21">
        <v>0</v>
      </c>
      <c r="N57" s="7">
        <f t="shared" si="9"/>
        <v>0</v>
      </c>
      <c r="O57" s="74">
        <v>0</v>
      </c>
      <c r="P57" s="7">
        <f t="shared" si="15"/>
        <v>0</v>
      </c>
      <c r="Q57" s="74">
        <v>0</v>
      </c>
      <c r="R57" s="7">
        <f t="shared" si="10"/>
        <v>0</v>
      </c>
      <c r="S57" s="3">
        <v>0</v>
      </c>
      <c r="T57" s="7">
        <f t="shared" si="16"/>
        <v>0</v>
      </c>
      <c r="U57" s="8">
        <v>0</v>
      </c>
      <c r="V57" s="21">
        <v>0</v>
      </c>
      <c r="W57" s="7">
        <f t="shared" si="17"/>
        <v>0</v>
      </c>
      <c r="X57" s="13"/>
      <c r="Y57" s="10">
        <f t="shared" si="11"/>
        <v>0</v>
      </c>
      <c r="Z57" s="50"/>
      <c r="AA57" s="11" t="str">
        <f t="shared" si="18"/>
        <v>Name 49</v>
      </c>
    </row>
    <row r="58" spans="1:27" ht="13.5" thickBot="1">
      <c r="A58" s="6" t="s">
        <v>64</v>
      </c>
      <c r="B58" s="21">
        <v>0</v>
      </c>
      <c r="C58" s="7">
        <f t="shared" si="7"/>
        <v>0</v>
      </c>
      <c r="D58" s="3">
        <v>0</v>
      </c>
      <c r="E58" s="7">
        <f t="shared" si="12"/>
        <v>0</v>
      </c>
      <c r="F58" s="3">
        <v>0</v>
      </c>
      <c r="G58" s="7">
        <f t="shared" si="13"/>
        <v>0</v>
      </c>
      <c r="H58" s="3">
        <v>0</v>
      </c>
      <c r="I58" s="7">
        <f t="shared" si="14"/>
        <v>0</v>
      </c>
      <c r="J58" s="21">
        <v>0</v>
      </c>
      <c r="K58" s="7">
        <f t="shared" si="8"/>
        <v>0</v>
      </c>
      <c r="L58" s="62"/>
      <c r="M58" s="21">
        <v>0</v>
      </c>
      <c r="N58" s="7">
        <f t="shared" si="9"/>
        <v>0</v>
      </c>
      <c r="O58" s="74">
        <v>0</v>
      </c>
      <c r="P58" s="7">
        <f t="shared" si="15"/>
        <v>0</v>
      </c>
      <c r="Q58" s="74">
        <v>0</v>
      </c>
      <c r="R58" s="7">
        <f t="shared" si="10"/>
        <v>0</v>
      </c>
      <c r="S58" s="3">
        <v>0</v>
      </c>
      <c r="T58" s="7">
        <f t="shared" si="16"/>
        <v>0</v>
      </c>
      <c r="U58" s="8">
        <v>0</v>
      </c>
      <c r="V58" s="21">
        <v>0</v>
      </c>
      <c r="W58" s="7">
        <f t="shared" si="17"/>
        <v>0</v>
      </c>
      <c r="X58" s="13"/>
      <c r="Y58" s="10">
        <f t="shared" si="11"/>
        <v>0</v>
      </c>
      <c r="Z58" s="50"/>
      <c r="AA58" s="11" t="str">
        <f t="shared" si="18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58"/>
  <sheetViews>
    <sheetView zoomScale="75" zoomScaleNormal="75" workbookViewId="0" topLeftCell="A1">
      <selection activeCell="X31" sqref="X31"/>
    </sheetView>
  </sheetViews>
  <sheetFormatPr defaultColWidth="9.140625" defaultRowHeight="12.75"/>
  <cols>
    <col min="1" max="1" width="12.57421875" style="1" customWidth="1"/>
    <col min="2" max="2" width="10.00390625" style="19" customWidth="1"/>
    <col min="3" max="3" width="5.7109375" style="15" customWidth="1"/>
    <col min="4" max="4" width="9.7109375" style="14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9" customWidth="1"/>
    <col min="9" max="9" width="5.7109375" style="15" customWidth="1"/>
    <col min="10" max="10" width="2.7109375" style="15" customWidth="1"/>
    <col min="11" max="11" width="9.7109375" style="14" customWidth="1"/>
    <col min="12" max="12" width="5.7109375" style="15" customWidth="1"/>
    <col min="13" max="13" width="9.7109375" style="14" customWidth="1"/>
    <col min="14" max="14" width="5.7109375" style="15" customWidth="1"/>
    <col min="15" max="15" width="4.57421875" style="16" customWidth="1"/>
    <col min="16" max="16" width="5.8515625" style="19" customWidth="1"/>
    <col min="17" max="17" width="5.7109375" style="17" customWidth="1"/>
    <col min="18" max="18" width="2.57421875" style="18" customWidth="1"/>
    <col min="19" max="19" width="6.7109375" style="4" customWidth="1"/>
    <col min="20" max="20" width="2.140625" style="4" customWidth="1"/>
    <col min="21" max="21" width="9.140625" style="5" customWidth="1"/>
  </cols>
  <sheetData>
    <row r="2" spans="1:21" s="104" customFormat="1" ht="18">
      <c r="A2" s="96" t="s">
        <v>114</v>
      </c>
      <c r="B2" s="97"/>
      <c r="C2" s="98"/>
      <c r="D2" s="99"/>
      <c r="E2" s="98"/>
      <c r="F2" s="99"/>
      <c r="G2" s="98"/>
      <c r="H2" s="97"/>
      <c r="I2" s="98"/>
      <c r="J2" s="98"/>
      <c r="K2" s="99"/>
      <c r="L2" s="98"/>
      <c r="M2" s="99"/>
      <c r="N2" s="98"/>
      <c r="O2" s="98"/>
      <c r="P2" s="97"/>
      <c r="Q2" s="100"/>
      <c r="R2" s="101"/>
      <c r="S2" s="102"/>
      <c r="T2" s="102"/>
      <c r="U2" s="103"/>
    </row>
    <row r="5" ht="13.5" thickBot="1">
      <c r="A5"/>
    </row>
    <row r="6" spans="1:20" s="2" customFormat="1" ht="12.75">
      <c r="A6" s="1"/>
      <c r="B6" s="27" t="s">
        <v>0</v>
      </c>
      <c r="C6" s="66"/>
      <c r="D6" s="28" t="s">
        <v>1</v>
      </c>
      <c r="E6" s="66"/>
      <c r="F6" s="28" t="s">
        <v>2</v>
      </c>
      <c r="G6" s="66"/>
      <c r="H6" s="40">
        <v>200</v>
      </c>
      <c r="I6" s="66"/>
      <c r="J6" s="76"/>
      <c r="K6" s="28" t="s">
        <v>3</v>
      </c>
      <c r="L6" s="66"/>
      <c r="M6" s="28" t="s">
        <v>4</v>
      </c>
      <c r="N6" s="66"/>
      <c r="O6" s="29" t="s">
        <v>65</v>
      </c>
      <c r="P6" s="56"/>
      <c r="Q6" s="68"/>
      <c r="R6" s="36"/>
      <c r="S6" s="35" t="s">
        <v>5</v>
      </c>
      <c r="T6" s="47"/>
    </row>
    <row r="7" spans="1:20" s="2" customFormat="1" ht="13.5" thickBot="1">
      <c r="A7" s="1"/>
      <c r="B7" s="52" t="s">
        <v>6</v>
      </c>
      <c r="C7" s="67"/>
      <c r="D7" s="43" t="s">
        <v>7</v>
      </c>
      <c r="E7" s="67"/>
      <c r="F7" s="43"/>
      <c r="G7" s="67"/>
      <c r="H7" s="44" t="s">
        <v>8</v>
      </c>
      <c r="I7" s="67"/>
      <c r="J7" s="77"/>
      <c r="K7" s="43" t="s">
        <v>7</v>
      </c>
      <c r="L7" s="67"/>
      <c r="M7" s="43"/>
      <c r="N7" s="67"/>
      <c r="O7" s="45" t="s">
        <v>10</v>
      </c>
      <c r="P7" s="59" t="s">
        <v>66</v>
      </c>
      <c r="Q7" s="69"/>
      <c r="R7" s="46"/>
      <c r="S7" s="42" t="s">
        <v>9</v>
      </c>
      <c r="T7" s="48"/>
    </row>
    <row r="8" spans="2:20" ht="12.75">
      <c r="B8" s="23"/>
      <c r="C8" s="24"/>
      <c r="D8" s="25"/>
      <c r="E8" s="24"/>
      <c r="F8" s="25"/>
      <c r="G8" s="24"/>
      <c r="H8" s="23"/>
      <c r="I8" s="24"/>
      <c r="J8" s="61"/>
      <c r="K8" s="25"/>
      <c r="L8" s="24"/>
      <c r="M8" s="25"/>
      <c r="N8" s="24"/>
      <c r="O8" s="38"/>
      <c r="P8" s="20"/>
      <c r="Q8" s="70"/>
      <c r="R8" s="37"/>
      <c r="S8" s="32"/>
      <c r="T8" s="49"/>
    </row>
    <row r="9" spans="1:21" ht="12.75">
      <c r="A9" s="6" t="s">
        <v>11</v>
      </c>
      <c r="B9" s="21">
        <v>0</v>
      </c>
      <c r="C9" s="7">
        <f>IF(B9=0,0,TRUNC(9.23076*((26.46-B9)^1.835)))</f>
        <v>0</v>
      </c>
      <c r="D9" s="3">
        <v>0</v>
      </c>
      <c r="E9" s="7">
        <f aca="true" t="shared" si="0" ref="E9:E40">IF(D9=0,0,TRUNC(1.84523*(((D9*100)-75)^1.348)))</f>
        <v>0</v>
      </c>
      <c r="F9" s="3">
        <v>0</v>
      </c>
      <c r="G9" s="7">
        <f aca="true" t="shared" si="1" ref="G9:G40">IF(F9=0,0,TRUNC(56.0211*((F9-1.5)^1.05)))</f>
        <v>0</v>
      </c>
      <c r="H9" s="21">
        <v>0</v>
      </c>
      <c r="I9" s="7">
        <f aca="true" t="shared" si="2" ref="I9:I40">IF(H9=0,0,TRUNC(4.99087*((42.26-H9)^1.81)))</f>
        <v>0</v>
      </c>
      <c r="J9" s="62"/>
      <c r="K9" s="3">
        <v>0</v>
      </c>
      <c r="L9" s="7">
        <f aca="true" t="shared" si="3" ref="L9:L40">IF(K9=0,0,TRUNC(0.188807*(((K9*100)-210)^1.41)))</f>
        <v>0</v>
      </c>
      <c r="M9" s="3">
        <v>0</v>
      </c>
      <c r="N9" s="7">
        <f aca="true" t="shared" si="4" ref="N9:N40">IF(M9=0,0,TRUNC(15.9803*((M9-3.8)^1.04)))</f>
        <v>0</v>
      </c>
      <c r="O9" s="8">
        <v>0</v>
      </c>
      <c r="P9" s="21">
        <v>0</v>
      </c>
      <c r="Q9" s="7">
        <f aca="true" t="shared" si="5" ref="Q9:Q40">IF(O9+P9=0,0,TRUNC(0.11193*((254-(O9*60+P9))^1.88)))</f>
        <v>0</v>
      </c>
      <c r="R9" s="9"/>
      <c r="S9" s="10">
        <f aca="true" t="shared" si="6" ref="S9:S40">SUM(C9,E9,G9,I9,L9,N9,Q9)</f>
        <v>0</v>
      </c>
      <c r="T9" s="50"/>
      <c r="U9" s="11" t="str">
        <f aca="true" t="shared" si="7" ref="U9:U40">A9</f>
        <v>Name 1</v>
      </c>
    </row>
    <row r="10" spans="1:21" ht="12.75">
      <c r="A10" s="6" t="s">
        <v>12</v>
      </c>
      <c r="B10" s="21">
        <v>0</v>
      </c>
      <c r="C10" s="7">
        <f aca="true" t="shared" si="8" ref="C10:C58">IF(B10=0,0,TRUNC(9.23076*((26.46-B10)^1.835)))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21">
        <v>0</v>
      </c>
      <c r="I10" s="7">
        <f t="shared" si="2"/>
        <v>0</v>
      </c>
      <c r="J10" s="62"/>
      <c r="K10" s="3">
        <v>0</v>
      </c>
      <c r="L10" s="7">
        <f t="shared" si="3"/>
        <v>0</v>
      </c>
      <c r="M10" s="3">
        <v>0</v>
      </c>
      <c r="N10" s="7">
        <f t="shared" si="4"/>
        <v>0</v>
      </c>
      <c r="O10" s="8">
        <v>0</v>
      </c>
      <c r="P10" s="21">
        <v>0</v>
      </c>
      <c r="Q10" s="7">
        <f t="shared" si="5"/>
        <v>0</v>
      </c>
      <c r="R10" s="9"/>
      <c r="S10" s="10">
        <f t="shared" si="6"/>
        <v>0</v>
      </c>
      <c r="T10" s="50"/>
      <c r="U10" s="11" t="str">
        <f t="shared" si="7"/>
        <v>Name 2</v>
      </c>
    </row>
    <row r="11" spans="1:21" ht="12.75">
      <c r="A11" s="6" t="s">
        <v>13</v>
      </c>
      <c r="B11" s="21">
        <v>0</v>
      </c>
      <c r="C11" s="7">
        <f t="shared" si="8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21">
        <v>0</v>
      </c>
      <c r="I11" s="7">
        <f t="shared" si="2"/>
        <v>0</v>
      </c>
      <c r="J11" s="62"/>
      <c r="K11" s="3">
        <v>0</v>
      </c>
      <c r="L11" s="7">
        <f t="shared" si="3"/>
        <v>0</v>
      </c>
      <c r="M11" s="3">
        <v>0</v>
      </c>
      <c r="N11" s="7">
        <f t="shared" si="4"/>
        <v>0</v>
      </c>
      <c r="O11" s="8">
        <v>0</v>
      </c>
      <c r="P11" s="21">
        <v>0</v>
      </c>
      <c r="Q11" s="7">
        <f t="shared" si="5"/>
        <v>0</v>
      </c>
      <c r="R11" s="9"/>
      <c r="S11" s="10">
        <f t="shared" si="6"/>
        <v>0</v>
      </c>
      <c r="T11" s="50"/>
      <c r="U11" s="11" t="str">
        <f t="shared" si="7"/>
        <v>Name 3</v>
      </c>
    </row>
    <row r="12" spans="1:21" ht="12.75">
      <c r="A12" s="6" t="s">
        <v>14</v>
      </c>
      <c r="B12" s="21">
        <v>0</v>
      </c>
      <c r="C12" s="7">
        <f t="shared" si="8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21">
        <v>0</v>
      </c>
      <c r="I12" s="7">
        <f t="shared" si="2"/>
        <v>0</v>
      </c>
      <c r="J12" s="62"/>
      <c r="K12" s="3">
        <v>0</v>
      </c>
      <c r="L12" s="7">
        <f t="shared" si="3"/>
        <v>0</v>
      </c>
      <c r="M12" s="3">
        <v>0</v>
      </c>
      <c r="N12" s="7">
        <f t="shared" si="4"/>
        <v>0</v>
      </c>
      <c r="O12" s="8">
        <v>0</v>
      </c>
      <c r="P12" s="21">
        <v>0</v>
      </c>
      <c r="Q12" s="7">
        <f t="shared" si="5"/>
        <v>0</v>
      </c>
      <c r="R12" s="9"/>
      <c r="S12" s="10">
        <f t="shared" si="6"/>
        <v>0</v>
      </c>
      <c r="T12" s="50"/>
      <c r="U12" s="11" t="str">
        <f t="shared" si="7"/>
        <v>Name 4</v>
      </c>
    </row>
    <row r="13" spans="1:21" ht="12.75">
      <c r="A13" s="6" t="s">
        <v>15</v>
      </c>
      <c r="B13" s="21">
        <v>0</v>
      </c>
      <c r="C13" s="7">
        <f t="shared" si="8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21">
        <v>0</v>
      </c>
      <c r="I13" s="7">
        <f t="shared" si="2"/>
        <v>0</v>
      </c>
      <c r="J13" s="62"/>
      <c r="K13" s="3">
        <v>0</v>
      </c>
      <c r="L13" s="7">
        <f t="shared" si="3"/>
        <v>0</v>
      </c>
      <c r="M13" s="3">
        <v>0</v>
      </c>
      <c r="N13" s="7">
        <f t="shared" si="4"/>
        <v>0</v>
      </c>
      <c r="O13" s="8">
        <v>0</v>
      </c>
      <c r="P13" s="21">
        <v>0</v>
      </c>
      <c r="Q13" s="7">
        <f t="shared" si="5"/>
        <v>0</v>
      </c>
      <c r="R13" s="9"/>
      <c r="S13" s="10">
        <f t="shared" si="6"/>
        <v>0</v>
      </c>
      <c r="T13" s="50"/>
      <c r="U13" s="11" t="str">
        <f t="shared" si="7"/>
        <v>Name 5</v>
      </c>
    </row>
    <row r="14" spans="1:21" ht="12.75">
      <c r="A14" s="6" t="s">
        <v>16</v>
      </c>
      <c r="B14" s="21">
        <v>0</v>
      </c>
      <c r="C14" s="7">
        <f t="shared" si="8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21">
        <v>0</v>
      </c>
      <c r="I14" s="7">
        <f t="shared" si="2"/>
        <v>0</v>
      </c>
      <c r="J14" s="62"/>
      <c r="K14" s="3">
        <v>0</v>
      </c>
      <c r="L14" s="7">
        <f t="shared" si="3"/>
        <v>0</v>
      </c>
      <c r="M14" s="3">
        <v>0</v>
      </c>
      <c r="N14" s="7">
        <f t="shared" si="4"/>
        <v>0</v>
      </c>
      <c r="O14" s="8">
        <v>0</v>
      </c>
      <c r="P14" s="21">
        <v>0</v>
      </c>
      <c r="Q14" s="7">
        <f t="shared" si="5"/>
        <v>0</v>
      </c>
      <c r="R14" s="9"/>
      <c r="S14" s="10">
        <f t="shared" si="6"/>
        <v>0</v>
      </c>
      <c r="T14" s="50"/>
      <c r="U14" s="11" t="str">
        <f t="shared" si="7"/>
        <v>Name 6</v>
      </c>
    </row>
    <row r="15" spans="1:21" ht="12.75">
      <c r="A15" s="12" t="s">
        <v>17</v>
      </c>
      <c r="B15" s="21">
        <v>0</v>
      </c>
      <c r="C15" s="7">
        <f t="shared" si="8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21">
        <v>0</v>
      </c>
      <c r="I15" s="7">
        <f t="shared" si="2"/>
        <v>0</v>
      </c>
      <c r="J15" s="62"/>
      <c r="K15" s="3">
        <v>0</v>
      </c>
      <c r="L15" s="7">
        <f t="shared" si="3"/>
        <v>0</v>
      </c>
      <c r="M15" s="3">
        <v>0</v>
      </c>
      <c r="N15" s="7">
        <f t="shared" si="4"/>
        <v>0</v>
      </c>
      <c r="O15" s="8">
        <v>0</v>
      </c>
      <c r="P15" s="21">
        <v>0</v>
      </c>
      <c r="Q15" s="7">
        <f t="shared" si="5"/>
        <v>0</v>
      </c>
      <c r="R15" s="9"/>
      <c r="S15" s="10">
        <f t="shared" si="6"/>
        <v>0</v>
      </c>
      <c r="T15" s="50"/>
      <c r="U15" s="11" t="str">
        <f t="shared" si="7"/>
        <v>Name 7</v>
      </c>
    </row>
    <row r="16" spans="1:21" ht="12.75">
      <c r="A16" s="6" t="s">
        <v>18</v>
      </c>
      <c r="B16" s="21">
        <v>0</v>
      </c>
      <c r="C16" s="7">
        <f t="shared" si="8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21">
        <v>0</v>
      </c>
      <c r="I16" s="7">
        <f t="shared" si="2"/>
        <v>0</v>
      </c>
      <c r="J16" s="62"/>
      <c r="K16" s="3">
        <v>0</v>
      </c>
      <c r="L16" s="7">
        <f t="shared" si="3"/>
        <v>0</v>
      </c>
      <c r="M16" s="3">
        <v>0</v>
      </c>
      <c r="N16" s="7">
        <f t="shared" si="4"/>
        <v>0</v>
      </c>
      <c r="O16" s="8">
        <v>0</v>
      </c>
      <c r="P16" s="21">
        <v>0</v>
      </c>
      <c r="Q16" s="7">
        <f t="shared" si="5"/>
        <v>0</v>
      </c>
      <c r="R16" s="9"/>
      <c r="S16" s="10">
        <f t="shared" si="6"/>
        <v>0</v>
      </c>
      <c r="T16" s="50"/>
      <c r="U16" s="11" t="str">
        <f t="shared" si="7"/>
        <v>Name 8</v>
      </c>
    </row>
    <row r="17" spans="1:21" ht="12.75">
      <c r="A17" s="6" t="s">
        <v>19</v>
      </c>
      <c r="B17" s="21">
        <v>0</v>
      </c>
      <c r="C17" s="7">
        <f t="shared" si="8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21">
        <v>0</v>
      </c>
      <c r="I17" s="7">
        <f t="shared" si="2"/>
        <v>0</v>
      </c>
      <c r="J17" s="62"/>
      <c r="K17" s="3">
        <v>0</v>
      </c>
      <c r="L17" s="7">
        <f t="shared" si="3"/>
        <v>0</v>
      </c>
      <c r="M17" s="3">
        <v>0</v>
      </c>
      <c r="N17" s="7">
        <f t="shared" si="4"/>
        <v>0</v>
      </c>
      <c r="O17" s="8">
        <v>0</v>
      </c>
      <c r="P17" s="21">
        <v>0</v>
      </c>
      <c r="Q17" s="7">
        <f t="shared" si="5"/>
        <v>0</v>
      </c>
      <c r="R17" s="9"/>
      <c r="S17" s="10">
        <f t="shared" si="6"/>
        <v>0</v>
      </c>
      <c r="T17" s="50"/>
      <c r="U17" s="11" t="str">
        <f t="shared" si="7"/>
        <v>Name 9</v>
      </c>
    </row>
    <row r="18" spans="1:21" ht="12.75">
      <c r="A18" s="6" t="s">
        <v>20</v>
      </c>
      <c r="B18" s="21">
        <v>0</v>
      </c>
      <c r="C18" s="7">
        <f t="shared" si="8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21">
        <v>0</v>
      </c>
      <c r="I18" s="7">
        <f t="shared" si="2"/>
        <v>0</v>
      </c>
      <c r="J18" s="62"/>
      <c r="K18" s="3">
        <v>0</v>
      </c>
      <c r="L18" s="7">
        <f t="shared" si="3"/>
        <v>0</v>
      </c>
      <c r="M18" s="3">
        <v>0</v>
      </c>
      <c r="N18" s="7">
        <f t="shared" si="4"/>
        <v>0</v>
      </c>
      <c r="O18" s="8">
        <v>0</v>
      </c>
      <c r="P18" s="21">
        <v>0</v>
      </c>
      <c r="Q18" s="7">
        <f t="shared" si="5"/>
        <v>0</v>
      </c>
      <c r="R18" s="9"/>
      <c r="S18" s="10">
        <f t="shared" si="6"/>
        <v>0</v>
      </c>
      <c r="T18" s="50"/>
      <c r="U18" s="11" t="str">
        <f t="shared" si="7"/>
        <v>Name 10</v>
      </c>
    </row>
    <row r="19" spans="1:21" ht="12.75">
      <c r="A19" s="6" t="s">
        <v>21</v>
      </c>
      <c r="B19" s="21">
        <v>0</v>
      </c>
      <c r="C19" s="7">
        <f t="shared" si="8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21">
        <v>0</v>
      </c>
      <c r="I19" s="7">
        <f t="shared" si="2"/>
        <v>0</v>
      </c>
      <c r="J19" s="62"/>
      <c r="K19" s="3">
        <v>0</v>
      </c>
      <c r="L19" s="7">
        <f t="shared" si="3"/>
        <v>0</v>
      </c>
      <c r="M19" s="3">
        <v>0</v>
      </c>
      <c r="N19" s="7">
        <f t="shared" si="4"/>
        <v>0</v>
      </c>
      <c r="O19" s="8">
        <v>0</v>
      </c>
      <c r="P19" s="21">
        <v>0</v>
      </c>
      <c r="Q19" s="7">
        <f t="shared" si="5"/>
        <v>0</v>
      </c>
      <c r="R19" s="9"/>
      <c r="S19" s="10">
        <f t="shared" si="6"/>
        <v>0</v>
      </c>
      <c r="T19" s="50"/>
      <c r="U19" s="11" t="str">
        <f t="shared" si="7"/>
        <v>Name 11</v>
      </c>
    </row>
    <row r="20" spans="1:21" ht="12.75">
      <c r="A20" s="6" t="s">
        <v>22</v>
      </c>
      <c r="B20" s="21">
        <v>0</v>
      </c>
      <c r="C20" s="7">
        <f t="shared" si="8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21">
        <v>0</v>
      </c>
      <c r="I20" s="7">
        <f t="shared" si="2"/>
        <v>0</v>
      </c>
      <c r="J20" s="62"/>
      <c r="K20" s="3">
        <v>0</v>
      </c>
      <c r="L20" s="7">
        <f t="shared" si="3"/>
        <v>0</v>
      </c>
      <c r="M20" s="3">
        <v>0</v>
      </c>
      <c r="N20" s="7">
        <f t="shared" si="4"/>
        <v>0</v>
      </c>
      <c r="O20" s="8">
        <v>0</v>
      </c>
      <c r="P20" s="21">
        <v>0</v>
      </c>
      <c r="Q20" s="7">
        <f t="shared" si="5"/>
        <v>0</v>
      </c>
      <c r="R20" s="9"/>
      <c r="S20" s="10">
        <f t="shared" si="6"/>
        <v>0</v>
      </c>
      <c r="T20" s="50"/>
      <c r="U20" s="11" t="str">
        <f t="shared" si="7"/>
        <v>Name 12</v>
      </c>
    </row>
    <row r="21" spans="1:21" ht="12.75">
      <c r="A21" s="6" t="s">
        <v>23</v>
      </c>
      <c r="B21" s="21">
        <v>0</v>
      </c>
      <c r="C21" s="7">
        <f t="shared" si="8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21">
        <v>0</v>
      </c>
      <c r="I21" s="7">
        <f t="shared" si="2"/>
        <v>0</v>
      </c>
      <c r="J21" s="62"/>
      <c r="K21" s="3">
        <v>0</v>
      </c>
      <c r="L21" s="7">
        <f t="shared" si="3"/>
        <v>0</v>
      </c>
      <c r="M21" s="3">
        <v>0</v>
      </c>
      <c r="N21" s="7">
        <f t="shared" si="4"/>
        <v>0</v>
      </c>
      <c r="O21" s="8">
        <v>0</v>
      </c>
      <c r="P21" s="21">
        <v>0</v>
      </c>
      <c r="Q21" s="7">
        <f t="shared" si="5"/>
        <v>0</v>
      </c>
      <c r="R21" s="9"/>
      <c r="S21" s="10">
        <f t="shared" si="6"/>
        <v>0</v>
      </c>
      <c r="T21" s="50"/>
      <c r="U21" s="11" t="str">
        <f t="shared" si="7"/>
        <v>Name 13</v>
      </c>
    </row>
    <row r="22" spans="1:21" ht="12.75">
      <c r="A22" s="6" t="s">
        <v>24</v>
      </c>
      <c r="B22" s="21">
        <v>0</v>
      </c>
      <c r="C22" s="7">
        <f t="shared" si="8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21">
        <v>0</v>
      </c>
      <c r="I22" s="7">
        <f t="shared" si="2"/>
        <v>0</v>
      </c>
      <c r="J22" s="62"/>
      <c r="K22" s="3">
        <v>0</v>
      </c>
      <c r="L22" s="7">
        <f t="shared" si="3"/>
        <v>0</v>
      </c>
      <c r="M22" s="3">
        <v>0</v>
      </c>
      <c r="N22" s="7">
        <f t="shared" si="4"/>
        <v>0</v>
      </c>
      <c r="O22" s="8">
        <v>0</v>
      </c>
      <c r="P22" s="21">
        <v>0</v>
      </c>
      <c r="Q22" s="7">
        <f t="shared" si="5"/>
        <v>0</v>
      </c>
      <c r="R22" s="9"/>
      <c r="S22" s="10">
        <f t="shared" si="6"/>
        <v>0</v>
      </c>
      <c r="T22" s="50"/>
      <c r="U22" s="11" t="str">
        <f t="shared" si="7"/>
        <v>Name 14</v>
      </c>
    </row>
    <row r="23" spans="1:21" ht="12.75">
      <c r="A23" s="6" t="s">
        <v>25</v>
      </c>
      <c r="B23" s="21">
        <v>0</v>
      </c>
      <c r="C23" s="7">
        <f t="shared" si="8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21">
        <v>0</v>
      </c>
      <c r="I23" s="7">
        <f t="shared" si="2"/>
        <v>0</v>
      </c>
      <c r="J23" s="62"/>
      <c r="K23" s="3">
        <v>0</v>
      </c>
      <c r="L23" s="7">
        <f t="shared" si="3"/>
        <v>0</v>
      </c>
      <c r="M23" s="3">
        <v>0</v>
      </c>
      <c r="N23" s="7">
        <f t="shared" si="4"/>
        <v>0</v>
      </c>
      <c r="O23" s="8">
        <v>0</v>
      </c>
      <c r="P23" s="21">
        <v>0</v>
      </c>
      <c r="Q23" s="7">
        <f t="shared" si="5"/>
        <v>0</v>
      </c>
      <c r="R23" s="9"/>
      <c r="S23" s="10">
        <f t="shared" si="6"/>
        <v>0</v>
      </c>
      <c r="T23" s="50"/>
      <c r="U23" s="11" t="str">
        <f t="shared" si="7"/>
        <v>Name 15</v>
      </c>
    </row>
    <row r="24" spans="1:21" ht="12.75">
      <c r="A24" s="6" t="s">
        <v>26</v>
      </c>
      <c r="B24" s="21">
        <v>0</v>
      </c>
      <c r="C24" s="7">
        <f t="shared" si="8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21">
        <v>0</v>
      </c>
      <c r="I24" s="7">
        <f t="shared" si="2"/>
        <v>0</v>
      </c>
      <c r="J24" s="62"/>
      <c r="K24" s="3">
        <v>0</v>
      </c>
      <c r="L24" s="7">
        <f t="shared" si="3"/>
        <v>0</v>
      </c>
      <c r="M24" s="3">
        <v>0</v>
      </c>
      <c r="N24" s="7">
        <f t="shared" si="4"/>
        <v>0</v>
      </c>
      <c r="O24" s="8">
        <v>0</v>
      </c>
      <c r="P24" s="21">
        <v>0</v>
      </c>
      <c r="Q24" s="7">
        <f t="shared" si="5"/>
        <v>0</v>
      </c>
      <c r="R24" s="9"/>
      <c r="S24" s="10">
        <f t="shared" si="6"/>
        <v>0</v>
      </c>
      <c r="T24" s="50"/>
      <c r="U24" s="11" t="str">
        <f t="shared" si="7"/>
        <v>Name 16</v>
      </c>
    </row>
    <row r="25" spans="1:21" ht="12.75">
      <c r="A25" s="6" t="s">
        <v>27</v>
      </c>
      <c r="B25" s="21">
        <v>0</v>
      </c>
      <c r="C25" s="7">
        <f t="shared" si="8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21">
        <v>0</v>
      </c>
      <c r="I25" s="7">
        <f t="shared" si="2"/>
        <v>0</v>
      </c>
      <c r="J25" s="62"/>
      <c r="K25" s="3">
        <v>0</v>
      </c>
      <c r="L25" s="7">
        <f t="shared" si="3"/>
        <v>0</v>
      </c>
      <c r="M25" s="3">
        <v>0</v>
      </c>
      <c r="N25" s="7">
        <f t="shared" si="4"/>
        <v>0</v>
      </c>
      <c r="O25" s="8">
        <v>0</v>
      </c>
      <c r="P25" s="21">
        <v>0</v>
      </c>
      <c r="Q25" s="7">
        <f t="shared" si="5"/>
        <v>0</v>
      </c>
      <c r="R25" s="9"/>
      <c r="S25" s="10">
        <f t="shared" si="6"/>
        <v>0</v>
      </c>
      <c r="T25" s="50"/>
      <c r="U25" s="11" t="str">
        <f t="shared" si="7"/>
        <v>Name 17</v>
      </c>
    </row>
    <row r="26" spans="1:21" ht="12.75">
      <c r="A26" s="6" t="s">
        <v>28</v>
      </c>
      <c r="B26" s="21">
        <v>0</v>
      </c>
      <c r="C26" s="7">
        <f t="shared" si="8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21">
        <v>0</v>
      </c>
      <c r="I26" s="7">
        <f t="shared" si="2"/>
        <v>0</v>
      </c>
      <c r="J26" s="62"/>
      <c r="K26" s="3">
        <v>0</v>
      </c>
      <c r="L26" s="7">
        <f t="shared" si="3"/>
        <v>0</v>
      </c>
      <c r="M26" s="3">
        <v>0</v>
      </c>
      <c r="N26" s="7">
        <f t="shared" si="4"/>
        <v>0</v>
      </c>
      <c r="O26" s="8">
        <v>0</v>
      </c>
      <c r="P26" s="21">
        <v>0</v>
      </c>
      <c r="Q26" s="7">
        <f t="shared" si="5"/>
        <v>0</v>
      </c>
      <c r="R26" s="9"/>
      <c r="S26" s="10">
        <f t="shared" si="6"/>
        <v>0</v>
      </c>
      <c r="T26" s="50"/>
      <c r="U26" s="11" t="str">
        <f t="shared" si="7"/>
        <v>Name 18</v>
      </c>
    </row>
    <row r="27" spans="1:21" ht="12.75">
      <c r="A27" s="6" t="s">
        <v>29</v>
      </c>
      <c r="B27" s="21">
        <v>0</v>
      </c>
      <c r="C27" s="7">
        <f t="shared" si="8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21">
        <v>0</v>
      </c>
      <c r="I27" s="7">
        <f t="shared" si="2"/>
        <v>0</v>
      </c>
      <c r="J27" s="62"/>
      <c r="K27" s="3">
        <v>0</v>
      </c>
      <c r="L27" s="7">
        <f t="shared" si="3"/>
        <v>0</v>
      </c>
      <c r="M27" s="3">
        <v>0</v>
      </c>
      <c r="N27" s="7">
        <f t="shared" si="4"/>
        <v>0</v>
      </c>
      <c r="O27" s="8">
        <v>0</v>
      </c>
      <c r="P27" s="21">
        <v>0</v>
      </c>
      <c r="Q27" s="7">
        <f t="shared" si="5"/>
        <v>0</v>
      </c>
      <c r="R27" s="9"/>
      <c r="S27" s="10">
        <f t="shared" si="6"/>
        <v>0</v>
      </c>
      <c r="T27" s="50"/>
      <c r="U27" s="11" t="str">
        <f t="shared" si="7"/>
        <v>Name 19</v>
      </c>
    </row>
    <row r="28" spans="1:21" ht="13.5" thickBot="1">
      <c r="A28" s="6" t="s">
        <v>30</v>
      </c>
      <c r="B28" s="21">
        <v>0</v>
      </c>
      <c r="C28" s="7">
        <f t="shared" si="8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21">
        <v>0</v>
      </c>
      <c r="I28" s="7">
        <f t="shared" si="2"/>
        <v>0</v>
      </c>
      <c r="J28" s="62"/>
      <c r="K28" s="3">
        <v>0</v>
      </c>
      <c r="L28" s="7">
        <f t="shared" si="3"/>
        <v>0</v>
      </c>
      <c r="M28" s="3">
        <v>0</v>
      </c>
      <c r="N28" s="7">
        <f t="shared" si="4"/>
        <v>0</v>
      </c>
      <c r="O28" s="8">
        <v>0</v>
      </c>
      <c r="P28" s="21">
        <v>0</v>
      </c>
      <c r="Q28" s="7">
        <f t="shared" si="5"/>
        <v>0</v>
      </c>
      <c r="R28" s="13"/>
      <c r="S28" s="10">
        <f t="shared" si="6"/>
        <v>0</v>
      </c>
      <c r="T28" s="50"/>
      <c r="U28" s="11" t="str">
        <f t="shared" si="7"/>
        <v>Name 20</v>
      </c>
    </row>
    <row r="29" spans="1:21" ht="13.5" thickBot="1">
      <c r="A29" s="6" t="s">
        <v>35</v>
      </c>
      <c r="B29" s="21">
        <v>0</v>
      </c>
      <c r="C29" s="7">
        <f t="shared" si="8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21">
        <v>0</v>
      </c>
      <c r="I29" s="7">
        <f t="shared" si="2"/>
        <v>0</v>
      </c>
      <c r="J29" s="62"/>
      <c r="K29" s="3">
        <v>0</v>
      </c>
      <c r="L29" s="7">
        <f t="shared" si="3"/>
        <v>0</v>
      </c>
      <c r="M29" s="3">
        <v>0</v>
      </c>
      <c r="N29" s="7">
        <f t="shared" si="4"/>
        <v>0</v>
      </c>
      <c r="O29" s="8">
        <v>0</v>
      </c>
      <c r="P29" s="21">
        <v>0</v>
      </c>
      <c r="Q29" s="7">
        <f t="shared" si="5"/>
        <v>0</v>
      </c>
      <c r="R29" s="13"/>
      <c r="S29" s="10">
        <f t="shared" si="6"/>
        <v>0</v>
      </c>
      <c r="T29" s="50"/>
      <c r="U29" s="11" t="str">
        <f t="shared" si="7"/>
        <v>Name 21</v>
      </c>
    </row>
    <row r="30" spans="1:21" ht="13.5" thickBot="1">
      <c r="A30" s="6" t="s">
        <v>36</v>
      </c>
      <c r="B30" s="21">
        <v>0</v>
      </c>
      <c r="C30" s="7">
        <f t="shared" si="8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21">
        <v>0</v>
      </c>
      <c r="I30" s="7">
        <f t="shared" si="2"/>
        <v>0</v>
      </c>
      <c r="J30" s="62"/>
      <c r="K30" s="3">
        <v>0</v>
      </c>
      <c r="L30" s="7">
        <f t="shared" si="3"/>
        <v>0</v>
      </c>
      <c r="M30" s="3">
        <v>0</v>
      </c>
      <c r="N30" s="7">
        <f t="shared" si="4"/>
        <v>0</v>
      </c>
      <c r="O30" s="8">
        <v>0</v>
      </c>
      <c r="P30" s="21">
        <v>0</v>
      </c>
      <c r="Q30" s="7">
        <f t="shared" si="5"/>
        <v>0</v>
      </c>
      <c r="R30" s="13"/>
      <c r="S30" s="10">
        <f t="shared" si="6"/>
        <v>0</v>
      </c>
      <c r="T30" s="50"/>
      <c r="U30" s="11" t="str">
        <f t="shared" si="7"/>
        <v>Name 22</v>
      </c>
    </row>
    <row r="31" spans="1:21" ht="13.5" thickBot="1">
      <c r="A31" s="6" t="s">
        <v>37</v>
      </c>
      <c r="B31" s="21">
        <v>0</v>
      </c>
      <c r="C31" s="7">
        <f t="shared" si="8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21">
        <v>0</v>
      </c>
      <c r="I31" s="7">
        <f t="shared" si="2"/>
        <v>0</v>
      </c>
      <c r="J31" s="62"/>
      <c r="K31" s="3">
        <v>0</v>
      </c>
      <c r="L31" s="7">
        <f t="shared" si="3"/>
        <v>0</v>
      </c>
      <c r="M31" s="3">
        <v>0</v>
      </c>
      <c r="N31" s="7">
        <f t="shared" si="4"/>
        <v>0</v>
      </c>
      <c r="O31" s="8">
        <v>0</v>
      </c>
      <c r="P31" s="21">
        <v>0</v>
      </c>
      <c r="Q31" s="7">
        <f t="shared" si="5"/>
        <v>0</v>
      </c>
      <c r="R31" s="13"/>
      <c r="S31" s="10">
        <f t="shared" si="6"/>
        <v>0</v>
      </c>
      <c r="T31" s="50"/>
      <c r="U31" s="11" t="str">
        <f t="shared" si="7"/>
        <v>Name 23</v>
      </c>
    </row>
    <row r="32" spans="1:21" ht="13.5" thickBot="1">
      <c r="A32" s="6" t="s">
        <v>38</v>
      </c>
      <c r="B32" s="21">
        <v>0</v>
      </c>
      <c r="C32" s="7">
        <f t="shared" si="8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21">
        <v>0</v>
      </c>
      <c r="I32" s="7">
        <f t="shared" si="2"/>
        <v>0</v>
      </c>
      <c r="J32" s="62"/>
      <c r="K32" s="3">
        <v>0</v>
      </c>
      <c r="L32" s="7">
        <f t="shared" si="3"/>
        <v>0</v>
      </c>
      <c r="M32" s="3">
        <v>0</v>
      </c>
      <c r="N32" s="7">
        <f t="shared" si="4"/>
        <v>0</v>
      </c>
      <c r="O32" s="8">
        <v>0</v>
      </c>
      <c r="P32" s="21">
        <v>0</v>
      </c>
      <c r="Q32" s="7">
        <f t="shared" si="5"/>
        <v>0</v>
      </c>
      <c r="R32" s="13"/>
      <c r="S32" s="10">
        <f t="shared" si="6"/>
        <v>0</v>
      </c>
      <c r="T32" s="50"/>
      <c r="U32" s="11" t="str">
        <f t="shared" si="7"/>
        <v>Name 24</v>
      </c>
    </row>
    <row r="33" spans="1:21" ht="13.5" thickBot="1">
      <c r="A33" s="6" t="s">
        <v>39</v>
      </c>
      <c r="B33" s="21">
        <v>0</v>
      </c>
      <c r="C33" s="7">
        <f t="shared" si="8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21">
        <v>0</v>
      </c>
      <c r="I33" s="7">
        <f t="shared" si="2"/>
        <v>0</v>
      </c>
      <c r="J33" s="62"/>
      <c r="K33" s="3">
        <v>0</v>
      </c>
      <c r="L33" s="7">
        <f t="shared" si="3"/>
        <v>0</v>
      </c>
      <c r="M33" s="3">
        <v>0</v>
      </c>
      <c r="N33" s="7">
        <f t="shared" si="4"/>
        <v>0</v>
      </c>
      <c r="O33" s="8">
        <v>0</v>
      </c>
      <c r="P33" s="21">
        <v>0</v>
      </c>
      <c r="Q33" s="7">
        <f t="shared" si="5"/>
        <v>0</v>
      </c>
      <c r="R33" s="13"/>
      <c r="S33" s="10">
        <f t="shared" si="6"/>
        <v>0</v>
      </c>
      <c r="T33" s="50"/>
      <c r="U33" s="11" t="str">
        <f t="shared" si="7"/>
        <v>Name 25</v>
      </c>
    </row>
    <row r="34" spans="1:21" ht="13.5" thickBot="1">
      <c r="A34" s="6" t="s">
        <v>40</v>
      </c>
      <c r="B34" s="21">
        <v>0</v>
      </c>
      <c r="C34" s="7">
        <f t="shared" si="8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21">
        <v>0</v>
      </c>
      <c r="I34" s="7">
        <f t="shared" si="2"/>
        <v>0</v>
      </c>
      <c r="J34" s="62"/>
      <c r="K34" s="3">
        <v>0</v>
      </c>
      <c r="L34" s="7">
        <f t="shared" si="3"/>
        <v>0</v>
      </c>
      <c r="M34" s="3">
        <v>0</v>
      </c>
      <c r="N34" s="7">
        <f t="shared" si="4"/>
        <v>0</v>
      </c>
      <c r="O34" s="8">
        <v>0</v>
      </c>
      <c r="P34" s="21">
        <v>0</v>
      </c>
      <c r="Q34" s="7">
        <f t="shared" si="5"/>
        <v>0</v>
      </c>
      <c r="R34" s="13"/>
      <c r="S34" s="10">
        <f t="shared" si="6"/>
        <v>0</v>
      </c>
      <c r="T34" s="50"/>
      <c r="U34" s="11" t="str">
        <f t="shared" si="7"/>
        <v>Name 26</v>
      </c>
    </row>
    <row r="35" spans="1:21" ht="13.5" thickBot="1">
      <c r="A35" s="6" t="s">
        <v>41</v>
      </c>
      <c r="B35" s="21">
        <v>0</v>
      </c>
      <c r="C35" s="7">
        <f t="shared" si="8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21">
        <v>0</v>
      </c>
      <c r="I35" s="7">
        <f t="shared" si="2"/>
        <v>0</v>
      </c>
      <c r="J35" s="62"/>
      <c r="K35" s="3">
        <v>0</v>
      </c>
      <c r="L35" s="7">
        <f t="shared" si="3"/>
        <v>0</v>
      </c>
      <c r="M35" s="3">
        <v>0</v>
      </c>
      <c r="N35" s="7">
        <f t="shared" si="4"/>
        <v>0</v>
      </c>
      <c r="O35" s="8">
        <v>0</v>
      </c>
      <c r="P35" s="21">
        <v>0</v>
      </c>
      <c r="Q35" s="7">
        <f t="shared" si="5"/>
        <v>0</v>
      </c>
      <c r="R35" s="13"/>
      <c r="S35" s="10">
        <f t="shared" si="6"/>
        <v>0</v>
      </c>
      <c r="T35" s="50"/>
      <c r="U35" s="11" t="str">
        <f t="shared" si="7"/>
        <v>Name 27</v>
      </c>
    </row>
    <row r="36" spans="1:21" ht="13.5" thickBot="1">
      <c r="A36" s="6" t="s">
        <v>42</v>
      </c>
      <c r="B36" s="21">
        <v>0</v>
      </c>
      <c r="C36" s="7">
        <f t="shared" si="8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21">
        <v>0</v>
      </c>
      <c r="I36" s="7">
        <f t="shared" si="2"/>
        <v>0</v>
      </c>
      <c r="J36" s="62"/>
      <c r="K36" s="3">
        <v>0</v>
      </c>
      <c r="L36" s="7">
        <f t="shared" si="3"/>
        <v>0</v>
      </c>
      <c r="M36" s="3">
        <v>0</v>
      </c>
      <c r="N36" s="7">
        <f t="shared" si="4"/>
        <v>0</v>
      </c>
      <c r="O36" s="8">
        <v>0</v>
      </c>
      <c r="P36" s="21">
        <v>0</v>
      </c>
      <c r="Q36" s="7">
        <f t="shared" si="5"/>
        <v>0</v>
      </c>
      <c r="R36" s="13"/>
      <c r="S36" s="10">
        <f t="shared" si="6"/>
        <v>0</v>
      </c>
      <c r="T36" s="50"/>
      <c r="U36" s="11" t="str">
        <f t="shared" si="7"/>
        <v>Name 28</v>
      </c>
    </row>
    <row r="37" spans="1:21" ht="13.5" thickBot="1">
      <c r="A37" s="6" t="s">
        <v>43</v>
      </c>
      <c r="B37" s="21">
        <v>0</v>
      </c>
      <c r="C37" s="7">
        <f t="shared" si="8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21">
        <v>0</v>
      </c>
      <c r="I37" s="7">
        <f t="shared" si="2"/>
        <v>0</v>
      </c>
      <c r="J37" s="62"/>
      <c r="K37" s="3">
        <v>0</v>
      </c>
      <c r="L37" s="7">
        <f t="shared" si="3"/>
        <v>0</v>
      </c>
      <c r="M37" s="3">
        <v>0</v>
      </c>
      <c r="N37" s="7">
        <f t="shared" si="4"/>
        <v>0</v>
      </c>
      <c r="O37" s="8">
        <v>0</v>
      </c>
      <c r="P37" s="21">
        <v>0</v>
      </c>
      <c r="Q37" s="7">
        <f t="shared" si="5"/>
        <v>0</v>
      </c>
      <c r="R37" s="13"/>
      <c r="S37" s="10">
        <f t="shared" si="6"/>
        <v>0</v>
      </c>
      <c r="T37" s="50"/>
      <c r="U37" s="11" t="str">
        <f t="shared" si="7"/>
        <v>Name 29</v>
      </c>
    </row>
    <row r="38" spans="1:21" ht="13.5" thickBot="1">
      <c r="A38" s="6" t="s">
        <v>44</v>
      </c>
      <c r="B38" s="21">
        <v>0</v>
      </c>
      <c r="C38" s="7">
        <f t="shared" si="8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21">
        <v>0</v>
      </c>
      <c r="I38" s="7">
        <f t="shared" si="2"/>
        <v>0</v>
      </c>
      <c r="J38" s="62"/>
      <c r="K38" s="3">
        <v>0</v>
      </c>
      <c r="L38" s="7">
        <f t="shared" si="3"/>
        <v>0</v>
      </c>
      <c r="M38" s="3">
        <v>0</v>
      </c>
      <c r="N38" s="7">
        <f t="shared" si="4"/>
        <v>0</v>
      </c>
      <c r="O38" s="8">
        <v>0</v>
      </c>
      <c r="P38" s="21">
        <v>0</v>
      </c>
      <c r="Q38" s="7">
        <f t="shared" si="5"/>
        <v>0</v>
      </c>
      <c r="R38" s="13"/>
      <c r="S38" s="10">
        <f t="shared" si="6"/>
        <v>0</v>
      </c>
      <c r="T38" s="50"/>
      <c r="U38" s="11" t="str">
        <f t="shared" si="7"/>
        <v>Name 30</v>
      </c>
    </row>
    <row r="39" spans="1:21" ht="13.5" thickBot="1">
      <c r="A39" s="6" t="s">
        <v>45</v>
      </c>
      <c r="B39" s="21">
        <v>0</v>
      </c>
      <c r="C39" s="7">
        <f t="shared" si="8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21">
        <v>0</v>
      </c>
      <c r="I39" s="7">
        <f t="shared" si="2"/>
        <v>0</v>
      </c>
      <c r="J39" s="62"/>
      <c r="K39" s="3">
        <v>0</v>
      </c>
      <c r="L39" s="7">
        <f t="shared" si="3"/>
        <v>0</v>
      </c>
      <c r="M39" s="3">
        <v>0</v>
      </c>
      <c r="N39" s="7">
        <f t="shared" si="4"/>
        <v>0</v>
      </c>
      <c r="O39" s="8">
        <v>0</v>
      </c>
      <c r="P39" s="21">
        <v>0</v>
      </c>
      <c r="Q39" s="7">
        <f t="shared" si="5"/>
        <v>0</v>
      </c>
      <c r="R39" s="13"/>
      <c r="S39" s="10">
        <f t="shared" si="6"/>
        <v>0</v>
      </c>
      <c r="T39" s="50"/>
      <c r="U39" s="11" t="str">
        <f t="shared" si="7"/>
        <v>Name 31</v>
      </c>
    </row>
    <row r="40" spans="1:21" ht="13.5" thickBot="1">
      <c r="A40" s="6" t="s">
        <v>46</v>
      </c>
      <c r="B40" s="21">
        <v>0</v>
      </c>
      <c r="C40" s="7">
        <f t="shared" si="8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21">
        <v>0</v>
      </c>
      <c r="I40" s="7">
        <f t="shared" si="2"/>
        <v>0</v>
      </c>
      <c r="J40" s="62"/>
      <c r="K40" s="3">
        <v>0</v>
      </c>
      <c r="L40" s="7">
        <f t="shared" si="3"/>
        <v>0</v>
      </c>
      <c r="M40" s="3">
        <v>0</v>
      </c>
      <c r="N40" s="7">
        <f t="shared" si="4"/>
        <v>0</v>
      </c>
      <c r="O40" s="8">
        <v>0</v>
      </c>
      <c r="P40" s="21">
        <v>0</v>
      </c>
      <c r="Q40" s="7">
        <f t="shared" si="5"/>
        <v>0</v>
      </c>
      <c r="R40" s="13"/>
      <c r="S40" s="10">
        <f t="shared" si="6"/>
        <v>0</v>
      </c>
      <c r="T40" s="50"/>
      <c r="U40" s="11" t="str">
        <f t="shared" si="7"/>
        <v>Name 32</v>
      </c>
    </row>
    <row r="41" spans="1:21" ht="13.5" thickBot="1">
      <c r="A41" s="6" t="s">
        <v>47</v>
      </c>
      <c r="B41" s="21">
        <v>0</v>
      </c>
      <c r="C41" s="7">
        <f t="shared" si="8"/>
        <v>0</v>
      </c>
      <c r="D41" s="3">
        <v>0</v>
      </c>
      <c r="E41" s="7">
        <f aca="true" t="shared" si="9" ref="E41:E58">IF(D41=0,0,TRUNC(1.84523*(((D41*100)-75)^1.348)))</f>
        <v>0</v>
      </c>
      <c r="F41" s="3">
        <v>0</v>
      </c>
      <c r="G41" s="7">
        <f aca="true" t="shared" si="10" ref="G41:G58">IF(F41=0,0,TRUNC(56.0211*((F41-1.5)^1.05)))</f>
        <v>0</v>
      </c>
      <c r="H41" s="21">
        <v>0</v>
      </c>
      <c r="I41" s="7">
        <f aca="true" t="shared" si="11" ref="I41:I58">IF(H41=0,0,TRUNC(4.99087*((42.26-H41)^1.81)))</f>
        <v>0</v>
      </c>
      <c r="J41" s="62"/>
      <c r="K41" s="3">
        <v>0</v>
      </c>
      <c r="L41" s="7">
        <f aca="true" t="shared" si="12" ref="L41:L58">IF(K41=0,0,TRUNC(0.188807*(((K41*100)-210)^1.41)))</f>
        <v>0</v>
      </c>
      <c r="M41" s="3">
        <v>0</v>
      </c>
      <c r="N41" s="7">
        <f aca="true" t="shared" si="13" ref="N41:N58">IF(M41=0,0,TRUNC(15.9803*((M41-3.8)^1.04)))</f>
        <v>0</v>
      </c>
      <c r="O41" s="8">
        <v>0</v>
      </c>
      <c r="P41" s="21">
        <v>0</v>
      </c>
      <c r="Q41" s="7">
        <f aca="true" t="shared" si="14" ref="Q41:Q58">IF(O41+P41=0,0,TRUNC(0.11193*((254-(O41*60+P41))^1.88)))</f>
        <v>0</v>
      </c>
      <c r="R41" s="13"/>
      <c r="S41" s="10">
        <f aca="true" t="shared" si="15" ref="S41:S58">SUM(C41,E41,G41,I41,L41,N41,Q41)</f>
        <v>0</v>
      </c>
      <c r="T41" s="50"/>
      <c r="U41" s="11" t="str">
        <f aca="true" t="shared" si="16" ref="U41:U58">A41</f>
        <v>Name 33</v>
      </c>
    </row>
    <row r="42" spans="1:21" ht="13.5" thickBot="1">
      <c r="A42" s="6" t="s">
        <v>48</v>
      </c>
      <c r="B42" s="21">
        <v>0</v>
      </c>
      <c r="C42" s="7">
        <f t="shared" si="8"/>
        <v>0</v>
      </c>
      <c r="D42" s="3">
        <v>0</v>
      </c>
      <c r="E42" s="7">
        <f t="shared" si="9"/>
        <v>0</v>
      </c>
      <c r="F42" s="3">
        <v>0</v>
      </c>
      <c r="G42" s="7">
        <f t="shared" si="10"/>
        <v>0</v>
      </c>
      <c r="H42" s="21">
        <v>0</v>
      </c>
      <c r="I42" s="7">
        <f t="shared" si="11"/>
        <v>0</v>
      </c>
      <c r="J42" s="62"/>
      <c r="K42" s="3">
        <v>0</v>
      </c>
      <c r="L42" s="7">
        <f t="shared" si="12"/>
        <v>0</v>
      </c>
      <c r="M42" s="3">
        <v>0</v>
      </c>
      <c r="N42" s="7">
        <f t="shared" si="13"/>
        <v>0</v>
      </c>
      <c r="O42" s="8">
        <v>0</v>
      </c>
      <c r="P42" s="21">
        <v>0</v>
      </c>
      <c r="Q42" s="7">
        <f t="shared" si="14"/>
        <v>0</v>
      </c>
      <c r="R42" s="13"/>
      <c r="S42" s="10">
        <f t="shared" si="15"/>
        <v>0</v>
      </c>
      <c r="T42" s="50"/>
      <c r="U42" s="11" t="str">
        <f t="shared" si="16"/>
        <v>Name 34</v>
      </c>
    </row>
    <row r="43" spans="1:21" ht="13.5" thickBot="1">
      <c r="A43" s="6" t="s">
        <v>49</v>
      </c>
      <c r="B43" s="21">
        <v>0</v>
      </c>
      <c r="C43" s="7">
        <f t="shared" si="8"/>
        <v>0</v>
      </c>
      <c r="D43" s="3">
        <v>0</v>
      </c>
      <c r="E43" s="7">
        <f t="shared" si="9"/>
        <v>0</v>
      </c>
      <c r="F43" s="3">
        <v>0</v>
      </c>
      <c r="G43" s="7">
        <f t="shared" si="10"/>
        <v>0</v>
      </c>
      <c r="H43" s="21">
        <v>0</v>
      </c>
      <c r="I43" s="7">
        <f t="shared" si="11"/>
        <v>0</v>
      </c>
      <c r="J43" s="62"/>
      <c r="K43" s="3">
        <v>0</v>
      </c>
      <c r="L43" s="7">
        <f t="shared" si="12"/>
        <v>0</v>
      </c>
      <c r="M43" s="3">
        <v>0</v>
      </c>
      <c r="N43" s="7">
        <f t="shared" si="13"/>
        <v>0</v>
      </c>
      <c r="O43" s="8">
        <v>0</v>
      </c>
      <c r="P43" s="21">
        <v>0</v>
      </c>
      <c r="Q43" s="7">
        <f t="shared" si="14"/>
        <v>0</v>
      </c>
      <c r="R43" s="13"/>
      <c r="S43" s="10">
        <f t="shared" si="15"/>
        <v>0</v>
      </c>
      <c r="T43" s="50"/>
      <c r="U43" s="11" t="str">
        <f t="shared" si="16"/>
        <v>Name 35</v>
      </c>
    </row>
    <row r="44" spans="1:21" ht="13.5" thickBot="1">
      <c r="A44" s="6" t="s">
        <v>50</v>
      </c>
      <c r="B44" s="21">
        <v>0</v>
      </c>
      <c r="C44" s="7">
        <f t="shared" si="8"/>
        <v>0</v>
      </c>
      <c r="D44" s="3">
        <v>0</v>
      </c>
      <c r="E44" s="7">
        <f t="shared" si="9"/>
        <v>0</v>
      </c>
      <c r="F44" s="3">
        <v>0</v>
      </c>
      <c r="G44" s="7">
        <f t="shared" si="10"/>
        <v>0</v>
      </c>
      <c r="H44" s="21">
        <v>0</v>
      </c>
      <c r="I44" s="7">
        <f t="shared" si="11"/>
        <v>0</v>
      </c>
      <c r="J44" s="62"/>
      <c r="K44" s="3">
        <v>0</v>
      </c>
      <c r="L44" s="7">
        <f t="shared" si="12"/>
        <v>0</v>
      </c>
      <c r="M44" s="3">
        <v>0</v>
      </c>
      <c r="N44" s="7">
        <f t="shared" si="13"/>
        <v>0</v>
      </c>
      <c r="O44" s="8">
        <v>0</v>
      </c>
      <c r="P44" s="21">
        <v>0</v>
      </c>
      <c r="Q44" s="7">
        <f t="shared" si="14"/>
        <v>0</v>
      </c>
      <c r="R44" s="13"/>
      <c r="S44" s="10">
        <f t="shared" si="15"/>
        <v>0</v>
      </c>
      <c r="T44" s="50"/>
      <c r="U44" s="11" t="str">
        <f t="shared" si="16"/>
        <v>Name 36</v>
      </c>
    </row>
    <row r="45" spans="1:21" ht="13.5" thickBot="1">
      <c r="A45" s="6" t="s">
        <v>51</v>
      </c>
      <c r="B45" s="21">
        <v>0</v>
      </c>
      <c r="C45" s="7">
        <f t="shared" si="8"/>
        <v>0</v>
      </c>
      <c r="D45" s="3">
        <v>0</v>
      </c>
      <c r="E45" s="7">
        <f t="shared" si="9"/>
        <v>0</v>
      </c>
      <c r="F45" s="3">
        <v>0</v>
      </c>
      <c r="G45" s="7">
        <f t="shared" si="10"/>
        <v>0</v>
      </c>
      <c r="H45" s="21">
        <v>0</v>
      </c>
      <c r="I45" s="7">
        <f t="shared" si="11"/>
        <v>0</v>
      </c>
      <c r="J45" s="62"/>
      <c r="K45" s="3">
        <v>0</v>
      </c>
      <c r="L45" s="7">
        <f t="shared" si="12"/>
        <v>0</v>
      </c>
      <c r="M45" s="3">
        <v>0</v>
      </c>
      <c r="N45" s="7">
        <f t="shared" si="13"/>
        <v>0</v>
      </c>
      <c r="O45" s="8">
        <v>0</v>
      </c>
      <c r="P45" s="21">
        <v>0</v>
      </c>
      <c r="Q45" s="7">
        <f t="shared" si="14"/>
        <v>0</v>
      </c>
      <c r="R45" s="13"/>
      <c r="S45" s="10">
        <f t="shared" si="15"/>
        <v>0</v>
      </c>
      <c r="T45" s="50"/>
      <c r="U45" s="11" t="str">
        <f t="shared" si="16"/>
        <v>Name 37</v>
      </c>
    </row>
    <row r="46" spans="1:21" ht="13.5" thickBot="1">
      <c r="A46" s="6" t="s">
        <v>52</v>
      </c>
      <c r="B46" s="21">
        <v>0</v>
      </c>
      <c r="C46" s="7">
        <f t="shared" si="8"/>
        <v>0</v>
      </c>
      <c r="D46" s="3">
        <v>0</v>
      </c>
      <c r="E46" s="7">
        <f t="shared" si="9"/>
        <v>0</v>
      </c>
      <c r="F46" s="3">
        <v>0</v>
      </c>
      <c r="G46" s="7">
        <f t="shared" si="10"/>
        <v>0</v>
      </c>
      <c r="H46" s="21">
        <v>0</v>
      </c>
      <c r="I46" s="7">
        <f t="shared" si="11"/>
        <v>0</v>
      </c>
      <c r="J46" s="62"/>
      <c r="K46" s="3">
        <v>0</v>
      </c>
      <c r="L46" s="7">
        <f t="shared" si="12"/>
        <v>0</v>
      </c>
      <c r="M46" s="3">
        <v>0</v>
      </c>
      <c r="N46" s="7">
        <f t="shared" si="13"/>
        <v>0</v>
      </c>
      <c r="O46" s="8">
        <v>0</v>
      </c>
      <c r="P46" s="21">
        <v>0</v>
      </c>
      <c r="Q46" s="7">
        <f t="shared" si="14"/>
        <v>0</v>
      </c>
      <c r="R46" s="13"/>
      <c r="S46" s="10">
        <f t="shared" si="15"/>
        <v>0</v>
      </c>
      <c r="T46" s="50"/>
      <c r="U46" s="11" t="str">
        <f t="shared" si="16"/>
        <v>Name 38</v>
      </c>
    </row>
    <row r="47" spans="1:21" ht="13.5" thickBot="1">
      <c r="A47" s="6" t="s">
        <v>53</v>
      </c>
      <c r="B47" s="21">
        <v>0</v>
      </c>
      <c r="C47" s="7">
        <f t="shared" si="8"/>
        <v>0</v>
      </c>
      <c r="D47" s="3">
        <v>0</v>
      </c>
      <c r="E47" s="7">
        <f t="shared" si="9"/>
        <v>0</v>
      </c>
      <c r="F47" s="3">
        <v>0</v>
      </c>
      <c r="G47" s="7">
        <f t="shared" si="10"/>
        <v>0</v>
      </c>
      <c r="H47" s="21">
        <v>0</v>
      </c>
      <c r="I47" s="7">
        <f t="shared" si="11"/>
        <v>0</v>
      </c>
      <c r="J47" s="62"/>
      <c r="K47" s="3">
        <v>0</v>
      </c>
      <c r="L47" s="7">
        <f t="shared" si="12"/>
        <v>0</v>
      </c>
      <c r="M47" s="3">
        <v>0</v>
      </c>
      <c r="N47" s="7">
        <f t="shared" si="13"/>
        <v>0</v>
      </c>
      <c r="O47" s="8">
        <v>0</v>
      </c>
      <c r="P47" s="21">
        <v>0</v>
      </c>
      <c r="Q47" s="7">
        <f t="shared" si="14"/>
        <v>0</v>
      </c>
      <c r="R47" s="13"/>
      <c r="S47" s="10">
        <f t="shared" si="15"/>
        <v>0</v>
      </c>
      <c r="T47" s="50"/>
      <c r="U47" s="11" t="str">
        <f t="shared" si="16"/>
        <v>Name 39</v>
      </c>
    </row>
    <row r="48" spans="1:21" ht="13.5" thickBot="1">
      <c r="A48" s="6" t="s">
        <v>54</v>
      </c>
      <c r="B48" s="21">
        <v>0</v>
      </c>
      <c r="C48" s="7">
        <f t="shared" si="8"/>
        <v>0</v>
      </c>
      <c r="D48" s="3">
        <v>0</v>
      </c>
      <c r="E48" s="7">
        <f t="shared" si="9"/>
        <v>0</v>
      </c>
      <c r="F48" s="3">
        <v>0</v>
      </c>
      <c r="G48" s="7">
        <f t="shared" si="10"/>
        <v>0</v>
      </c>
      <c r="H48" s="21">
        <v>0</v>
      </c>
      <c r="I48" s="7">
        <f t="shared" si="11"/>
        <v>0</v>
      </c>
      <c r="J48" s="62"/>
      <c r="K48" s="3">
        <v>0</v>
      </c>
      <c r="L48" s="7">
        <f t="shared" si="12"/>
        <v>0</v>
      </c>
      <c r="M48" s="3">
        <v>0</v>
      </c>
      <c r="N48" s="7">
        <f t="shared" si="13"/>
        <v>0</v>
      </c>
      <c r="O48" s="8">
        <v>0</v>
      </c>
      <c r="P48" s="21">
        <v>0</v>
      </c>
      <c r="Q48" s="7">
        <f t="shared" si="14"/>
        <v>0</v>
      </c>
      <c r="R48" s="13"/>
      <c r="S48" s="10">
        <f t="shared" si="15"/>
        <v>0</v>
      </c>
      <c r="T48" s="50"/>
      <c r="U48" s="11" t="str">
        <f t="shared" si="16"/>
        <v>Name 40</v>
      </c>
    </row>
    <row r="49" spans="1:21" ht="13.5" thickBot="1">
      <c r="A49" s="6" t="s">
        <v>55</v>
      </c>
      <c r="B49" s="21">
        <v>0</v>
      </c>
      <c r="C49" s="7">
        <f t="shared" si="8"/>
        <v>0</v>
      </c>
      <c r="D49" s="3">
        <v>0</v>
      </c>
      <c r="E49" s="7">
        <f t="shared" si="9"/>
        <v>0</v>
      </c>
      <c r="F49" s="3">
        <v>0</v>
      </c>
      <c r="G49" s="7">
        <f t="shared" si="10"/>
        <v>0</v>
      </c>
      <c r="H49" s="21">
        <v>0</v>
      </c>
      <c r="I49" s="7">
        <f t="shared" si="11"/>
        <v>0</v>
      </c>
      <c r="J49" s="62"/>
      <c r="K49" s="3">
        <v>0</v>
      </c>
      <c r="L49" s="7">
        <f t="shared" si="12"/>
        <v>0</v>
      </c>
      <c r="M49" s="3">
        <v>0</v>
      </c>
      <c r="N49" s="7">
        <f t="shared" si="13"/>
        <v>0</v>
      </c>
      <c r="O49" s="8">
        <v>0</v>
      </c>
      <c r="P49" s="21">
        <v>0</v>
      </c>
      <c r="Q49" s="7">
        <f t="shared" si="14"/>
        <v>0</v>
      </c>
      <c r="R49" s="13"/>
      <c r="S49" s="10">
        <f t="shared" si="15"/>
        <v>0</v>
      </c>
      <c r="T49" s="50"/>
      <c r="U49" s="11" t="str">
        <f t="shared" si="16"/>
        <v>Name 41</v>
      </c>
    </row>
    <row r="50" spans="1:21" ht="13.5" thickBot="1">
      <c r="A50" s="6" t="s">
        <v>56</v>
      </c>
      <c r="B50" s="21">
        <v>0</v>
      </c>
      <c r="C50" s="7">
        <f t="shared" si="8"/>
        <v>0</v>
      </c>
      <c r="D50" s="3">
        <v>0</v>
      </c>
      <c r="E50" s="7">
        <f t="shared" si="9"/>
        <v>0</v>
      </c>
      <c r="F50" s="3">
        <v>0</v>
      </c>
      <c r="G50" s="7">
        <f t="shared" si="10"/>
        <v>0</v>
      </c>
      <c r="H50" s="21">
        <v>0</v>
      </c>
      <c r="I50" s="7">
        <f t="shared" si="11"/>
        <v>0</v>
      </c>
      <c r="J50" s="62"/>
      <c r="K50" s="3">
        <v>0</v>
      </c>
      <c r="L50" s="7">
        <f t="shared" si="12"/>
        <v>0</v>
      </c>
      <c r="M50" s="3">
        <v>0</v>
      </c>
      <c r="N50" s="7">
        <f t="shared" si="13"/>
        <v>0</v>
      </c>
      <c r="O50" s="8">
        <v>0</v>
      </c>
      <c r="P50" s="21">
        <v>0</v>
      </c>
      <c r="Q50" s="7">
        <f t="shared" si="14"/>
        <v>0</v>
      </c>
      <c r="R50" s="13"/>
      <c r="S50" s="10">
        <f t="shared" si="15"/>
        <v>0</v>
      </c>
      <c r="T50" s="50"/>
      <c r="U50" s="11" t="str">
        <f t="shared" si="16"/>
        <v>Name 42</v>
      </c>
    </row>
    <row r="51" spans="1:21" ht="13.5" thickBot="1">
      <c r="A51" s="6" t="s">
        <v>57</v>
      </c>
      <c r="B51" s="21">
        <v>0</v>
      </c>
      <c r="C51" s="7">
        <f t="shared" si="8"/>
        <v>0</v>
      </c>
      <c r="D51" s="3">
        <v>0</v>
      </c>
      <c r="E51" s="7">
        <f t="shared" si="9"/>
        <v>0</v>
      </c>
      <c r="F51" s="3">
        <v>0</v>
      </c>
      <c r="G51" s="7">
        <f t="shared" si="10"/>
        <v>0</v>
      </c>
      <c r="H51" s="21">
        <v>0</v>
      </c>
      <c r="I51" s="7">
        <f t="shared" si="11"/>
        <v>0</v>
      </c>
      <c r="J51" s="62"/>
      <c r="K51" s="3">
        <v>0</v>
      </c>
      <c r="L51" s="7">
        <f t="shared" si="12"/>
        <v>0</v>
      </c>
      <c r="M51" s="3">
        <v>0</v>
      </c>
      <c r="N51" s="7">
        <f t="shared" si="13"/>
        <v>0</v>
      </c>
      <c r="O51" s="8">
        <v>0</v>
      </c>
      <c r="P51" s="21">
        <v>0</v>
      </c>
      <c r="Q51" s="7">
        <f t="shared" si="14"/>
        <v>0</v>
      </c>
      <c r="R51" s="13"/>
      <c r="S51" s="10">
        <f t="shared" si="15"/>
        <v>0</v>
      </c>
      <c r="T51" s="50"/>
      <c r="U51" s="11" t="str">
        <f t="shared" si="16"/>
        <v>Name 43</v>
      </c>
    </row>
    <row r="52" spans="1:21" ht="13.5" thickBot="1">
      <c r="A52" s="6" t="s">
        <v>58</v>
      </c>
      <c r="B52" s="21">
        <v>0</v>
      </c>
      <c r="C52" s="7">
        <f t="shared" si="8"/>
        <v>0</v>
      </c>
      <c r="D52" s="3">
        <v>0</v>
      </c>
      <c r="E52" s="7">
        <f t="shared" si="9"/>
        <v>0</v>
      </c>
      <c r="F52" s="3">
        <v>0</v>
      </c>
      <c r="G52" s="7">
        <f t="shared" si="10"/>
        <v>0</v>
      </c>
      <c r="H52" s="21">
        <v>0</v>
      </c>
      <c r="I52" s="7">
        <f t="shared" si="11"/>
        <v>0</v>
      </c>
      <c r="J52" s="62"/>
      <c r="K52" s="3">
        <v>0</v>
      </c>
      <c r="L52" s="7">
        <f t="shared" si="12"/>
        <v>0</v>
      </c>
      <c r="M52" s="3">
        <v>0</v>
      </c>
      <c r="N52" s="7">
        <f t="shared" si="13"/>
        <v>0</v>
      </c>
      <c r="O52" s="8">
        <v>0</v>
      </c>
      <c r="P52" s="21">
        <v>0</v>
      </c>
      <c r="Q52" s="7">
        <f t="shared" si="14"/>
        <v>0</v>
      </c>
      <c r="R52" s="13"/>
      <c r="S52" s="10">
        <f t="shared" si="15"/>
        <v>0</v>
      </c>
      <c r="T52" s="50"/>
      <c r="U52" s="11" t="str">
        <f t="shared" si="16"/>
        <v>Name 44</v>
      </c>
    </row>
    <row r="53" spans="1:21" ht="13.5" thickBot="1">
      <c r="A53" s="6" t="s">
        <v>59</v>
      </c>
      <c r="B53" s="21">
        <v>0</v>
      </c>
      <c r="C53" s="7">
        <f t="shared" si="8"/>
        <v>0</v>
      </c>
      <c r="D53" s="3">
        <v>0</v>
      </c>
      <c r="E53" s="7">
        <f t="shared" si="9"/>
        <v>0</v>
      </c>
      <c r="F53" s="3">
        <v>0</v>
      </c>
      <c r="G53" s="7">
        <f t="shared" si="10"/>
        <v>0</v>
      </c>
      <c r="H53" s="21">
        <v>0</v>
      </c>
      <c r="I53" s="7">
        <f t="shared" si="11"/>
        <v>0</v>
      </c>
      <c r="J53" s="62"/>
      <c r="K53" s="3">
        <v>0</v>
      </c>
      <c r="L53" s="7">
        <f t="shared" si="12"/>
        <v>0</v>
      </c>
      <c r="M53" s="3">
        <v>0</v>
      </c>
      <c r="N53" s="7">
        <f t="shared" si="13"/>
        <v>0</v>
      </c>
      <c r="O53" s="8">
        <v>0</v>
      </c>
      <c r="P53" s="21">
        <v>0</v>
      </c>
      <c r="Q53" s="7">
        <f t="shared" si="14"/>
        <v>0</v>
      </c>
      <c r="R53" s="13"/>
      <c r="S53" s="10">
        <f t="shared" si="15"/>
        <v>0</v>
      </c>
      <c r="T53" s="50"/>
      <c r="U53" s="11" t="str">
        <f t="shared" si="16"/>
        <v>Name 45</v>
      </c>
    </row>
    <row r="54" spans="1:21" ht="13.5" thickBot="1">
      <c r="A54" s="6" t="s">
        <v>60</v>
      </c>
      <c r="B54" s="21">
        <v>0</v>
      </c>
      <c r="C54" s="7">
        <f t="shared" si="8"/>
        <v>0</v>
      </c>
      <c r="D54" s="3">
        <v>0</v>
      </c>
      <c r="E54" s="7">
        <f t="shared" si="9"/>
        <v>0</v>
      </c>
      <c r="F54" s="3">
        <v>0</v>
      </c>
      <c r="G54" s="7">
        <f t="shared" si="10"/>
        <v>0</v>
      </c>
      <c r="H54" s="21">
        <v>0</v>
      </c>
      <c r="I54" s="7">
        <f t="shared" si="11"/>
        <v>0</v>
      </c>
      <c r="J54" s="62"/>
      <c r="K54" s="3">
        <v>0</v>
      </c>
      <c r="L54" s="7">
        <f t="shared" si="12"/>
        <v>0</v>
      </c>
      <c r="M54" s="3">
        <v>0</v>
      </c>
      <c r="N54" s="7">
        <f t="shared" si="13"/>
        <v>0</v>
      </c>
      <c r="O54" s="8">
        <v>0</v>
      </c>
      <c r="P54" s="21">
        <v>0</v>
      </c>
      <c r="Q54" s="7">
        <f t="shared" si="14"/>
        <v>0</v>
      </c>
      <c r="R54" s="13"/>
      <c r="S54" s="10">
        <f t="shared" si="15"/>
        <v>0</v>
      </c>
      <c r="T54" s="50"/>
      <c r="U54" s="11" t="str">
        <f t="shared" si="16"/>
        <v>Name 46</v>
      </c>
    </row>
    <row r="55" spans="1:21" ht="13.5" thickBot="1">
      <c r="A55" s="6" t="s">
        <v>61</v>
      </c>
      <c r="B55" s="21">
        <v>0</v>
      </c>
      <c r="C55" s="7">
        <f t="shared" si="8"/>
        <v>0</v>
      </c>
      <c r="D55" s="3">
        <v>0</v>
      </c>
      <c r="E55" s="7">
        <f t="shared" si="9"/>
        <v>0</v>
      </c>
      <c r="F55" s="3">
        <v>0</v>
      </c>
      <c r="G55" s="7">
        <f t="shared" si="10"/>
        <v>0</v>
      </c>
      <c r="H55" s="21">
        <v>0</v>
      </c>
      <c r="I55" s="7">
        <f t="shared" si="11"/>
        <v>0</v>
      </c>
      <c r="J55" s="62"/>
      <c r="K55" s="3">
        <v>0</v>
      </c>
      <c r="L55" s="7">
        <f t="shared" si="12"/>
        <v>0</v>
      </c>
      <c r="M55" s="3">
        <v>0</v>
      </c>
      <c r="N55" s="7">
        <f t="shared" si="13"/>
        <v>0</v>
      </c>
      <c r="O55" s="8">
        <v>0</v>
      </c>
      <c r="P55" s="21">
        <v>0</v>
      </c>
      <c r="Q55" s="7">
        <f t="shared" si="14"/>
        <v>0</v>
      </c>
      <c r="R55" s="13"/>
      <c r="S55" s="10">
        <f t="shared" si="15"/>
        <v>0</v>
      </c>
      <c r="T55" s="50"/>
      <c r="U55" s="11" t="str">
        <f t="shared" si="16"/>
        <v>Name 47</v>
      </c>
    </row>
    <row r="56" spans="1:21" ht="13.5" thickBot="1">
      <c r="A56" s="6" t="s">
        <v>62</v>
      </c>
      <c r="B56" s="21">
        <v>0</v>
      </c>
      <c r="C56" s="7">
        <f t="shared" si="8"/>
        <v>0</v>
      </c>
      <c r="D56" s="3">
        <v>0</v>
      </c>
      <c r="E56" s="7">
        <f t="shared" si="9"/>
        <v>0</v>
      </c>
      <c r="F56" s="3">
        <v>0</v>
      </c>
      <c r="G56" s="7">
        <f t="shared" si="10"/>
        <v>0</v>
      </c>
      <c r="H56" s="21">
        <v>0</v>
      </c>
      <c r="I56" s="7">
        <f t="shared" si="11"/>
        <v>0</v>
      </c>
      <c r="J56" s="62"/>
      <c r="K56" s="3">
        <v>0</v>
      </c>
      <c r="L56" s="7">
        <f t="shared" si="12"/>
        <v>0</v>
      </c>
      <c r="M56" s="3">
        <v>0</v>
      </c>
      <c r="N56" s="7">
        <f t="shared" si="13"/>
        <v>0</v>
      </c>
      <c r="O56" s="8">
        <v>0</v>
      </c>
      <c r="P56" s="21">
        <v>0</v>
      </c>
      <c r="Q56" s="7">
        <f t="shared" si="14"/>
        <v>0</v>
      </c>
      <c r="R56" s="13"/>
      <c r="S56" s="10">
        <f t="shared" si="15"/>
        <v>0</v>
      </c>
      <c r="T56" s="50"/>
      <c r="U56" s="11" t="str">
        <f t="shared" si="16"/>
        <v>Name 48</v>
      </c>
    </row>
    <row r="57" spans="1:21" ht="13.5" thickBot="1">
      <c r="A57" s="6" t="s">
        <v>63</v>
      </c>
      <c r="B57" s="21">
        <v>0</v>
      </c>
      <c r="C57" s="7">
        <f t="shared" si="8"/>
        <v>0</v>
      </c>
      <c r="D57" s="3">
        <v>0</v>
      </c>
      <c r="E57" s="7">
        <f t="shared" si="9"/>
        <v>0</v>
      </c>
      <c r="F57" s="3">
        <v>0</v>
      </c>
      <c r="G57" s="7">
        <f t="shared" si="10"/>
        <v>0</v>
      </c>
      <c r="H57" s="21">
        <v>0</v>
      </c>
      <c r="I57" s="7">
        <f t="shared" si="11"/>
        <v>0</v>
      </c>
      <c r="J57" s="62"/>
      <c r="K57" s="3">
        <v>0</v>
      </c>
      <c r="L57" s="7">
        <f t="shared" si="12"/>
        <v>0</v>
      </c>
      <c r="M57" s="3">
        <v>0</v>
      </c>
      <c r="N57" s="7">
        <f t="shared" si="13"/>
        <v>0</v>
      </c>
      <c r="O57" s="8">
        <v>0</v>
      </c>
      <c r="P57" s="21">
        <v>0</v>
      </c>
      <c r="Q57" s="7">
        <f t="shared" si="14"/>
        <v>0</v>
      </c>
      <c r="R57" s="13"/>
      <c r="S57" s="10">
        <f t="shared" si="15"/>
        <v>0</v>
      </c>
      <c r="T57" s="50"/>
      <c r="U57" s="11" t="str">
        <f t="shared" si="16"/>
        <v>Name 49</v>
      </c>
    </row>
    <row r="58" spans="1:21" ht="13.5" thickBot="1">
      <c r="A58" s="6" t="s">
        <v>64</v>
      </c>
      <c r="B58" s="21">
        <v>0</v>
      </c>
      <c r="C58" s="7">
        <f t="shared" si="8"/>
        <v>0</v>
      </c>
      <c r="D58" s="3">
        <v>0</v>
      </c>
      <c r="E58" s="7">
        <f t="shared" si="9"/>
        <v>0</v>
      </c>
      <c r="F58" s="3">
        <v>0</v>
      </c>
      <c r="G58" s="7">
        <f t="shared" si="10"/>
        <v>0</v>
      </c>
      <c r="H58" s="21">
        <v>0</v>
      </c>
      <c r="I58" s="7">
        <f t="shared" si="11"/>
        <v>0</v>
      </c>
      <c r="J58" s="62"/>
      <c r="K58" s="3">
        <v>0</v>
      </c>
      <c r="L58" s="7">
        <f t="shared" si="12"/>
        <v>0</v>
      </c>
      <c r="M58" s="3">
        <v>0</v>
      </c>
      <c r="N58" s="7">
        <f t="shared" si="13"/>
        <v>0</v>
      </c>
      <c r="O58" s="8">
        <v>0</v>
      </c>
      <c r="P58" s="21">
        <v>0</v>
      </c>
      <c r="Q58" s="7">
        <f t="shared" si="14"/>
        <v>0</v>
      </c>
      <c r="R58" s="13"/>
      <c r="S58" s="10">
        <f t="shared" si="15"/>
        <v>0</v>
      </c>
      <c r="T58" s="50"/>
      <c r="U58" s="11" t="str">
        <f t="shared" si="16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2"/>
  <sheetViews>
    <sheetView workbookViewId="0" topLeftCell="A1">
      <selection activeCell="G1" sqref="G1"/>
    </sheetView>
  </sheetViews>
  <sheetFormatPr defaultColWidth="9.140625" defaultRowHeight="12.75"/>
  <cols>
    <col min="1" max="1" width="9.140625" style="106" customWidth="1"/>
    <col min="2" max="2" width="9.140625" style="4" customWidth="1"/>
    <col min="4" max="4" width="9.140625" style="106" customWidth="1"/>
    <col min="5" max="5" width="9.140625" style="4" customWidth="1"/>
  </cols>
  <sheetData>
    <row r="1" spans="1:4" ht="12.75">
      <c r="A1" s="106" t="s">
        <v>31</v>
      </c>
      <c r="D1" s="106" t="s">
        <v>77</v>
      </c>
    </row>
    <row r="3" spans="1:5" ht="12.75">
      <c r="A3" s="106">
        <v>9</v>
      </c>
      <c r="B3" s="107" t="s">
        <v>115</v>
      </c>
      <c r="D3" s="106">
        <v>8.3</v>
      </c>
      <c r="E3" s="107" t="s">
        <v>115</v>
      </c>
    </row>
    <row r="4" spans="1:5" ht="12.75">
      <c r="A4" s="106">
        <v>9.1</v>
      </c>
      <c r="B4" s="107" t="s">
        <v>116</v>
      </c>
      <c r="D4" s="106">
        <v>8.4</v>
      </c>
      <c r="E4" s="107" t="s">
        <v>116</v>
      </c>
    </row>
    <row r="5" spans="1:5" ht="12.75">
      <c r="A5" s="106">
        <v>9.2</v>
      </c>
      <c r="B5" s="107" t="s">
        <v>116</v>
      </c>
      <c r="D5" s="106">
        <v>8.5</v>
      </c>
      <c r="E5" s="107" t="s">
        <v>116</v>
      </c>
    </row>
    <row r="6" spans="1:5" ht="12.75">
      <c r="A6" s="106">
        <v>9.3</v>
      </c>
      <c r="B6" s="107" t="s">
        <v>116</v>
      </c>
      <c r="D6" s="106">
        <v>8.6</v>
      </c>
      <c r="E6" s="107" t="s">
        <v>116</v>
      </c>
    </row>
    <row r="7" spans="1:5" ht="12.75">
      <c r="A7" s="106">
        <v>9.4</v>
      </c>
      <c r="B7" s="107" t="s">
        <v>116</v>
      </c>
      <c r="D7" s="106">
        <v>8.7</v>
      </c>
      <c r="E7" s="107" t="s">
        <v>116</v>
      </c>
    </row>
    <row r="8" spans="1:5" ht="12.75">
      <c r="A8" s="106">
        <v>9.5</v>
      </c>
      <c r="B8" s="107" t="s">
        <v>116</v>
      </c>
      <c r="D8" s="106">
        <v>8.9</v>
      </c>
      <c r="E8" s="107" t="s">
        <v>116</v>
      </c>
    </row>
    <row r="9" spans="1:5" ht="12.75">
      <c r="A9" s="106">
        <v>9.6</v>
      </c>
      <c r="B9" s="107" t="s">
        <v>116</v>
      </c>
      <c r="D9" s="106">
        <v>9</v>
      </c>
      <c r="E9" s="107" t="s">
        <v>116</v>
      </c>
    </row>
    <row r="10" spans="1:5" ht="12.75">
      <c r="A10" s="106">
        <v>9.7</v>
      </c>
      <c r="B10" s="4">
        <v>1182</v>
      </c>
      <c r="D10" s="106">
        <v>9.1</v>
      </c>
      <c r="E10" s="4">
        <v>1103</v>
      </c>
    </row>
    <row r="11" spans="1:5" ht="12.75">
      <c r="A11" s="106">
        <v>9.8</v>
      </c>
      <c r="B11" s="4">
        <v>1162</v>
      </c>
      <c r="D11" s="106">
        <v>9.2</v>
      </c>
      <c r="E11" s="4">
        <v>1084</v>
      </c>
    </row>
    <row r="12" spans="1:5" ht="12.75">
      <c r="A12" s="106">
        <v>9.9</v>
      </c>
      <c r="B12" s="4">
        <v>1142</v>
      </c>
      <c r="D12" s="106">
        <v>9.3</v>
      </c>
      <c r="E12" s="4">
        <v>1066</v>
      </c>
    </row>
    <row r="13" spans="1:5" ht="12.75">
      <c r="A13" s="106">
        <v>10</v>
      </c>
      <c r="B13" s="4">
        <v>1122</v>
      </c>
      <c r="D13" s="106">
        <v>9.4</v>
      </c>
      <c r="E13" s="4">
        <v>1048</v>
      </c>
    </row>
    <row r="14" spans="1:5" ht="12.75">
      <c r="A14" s="106">
        <v>10.1</v>
      </c>
      <c r="B14" s="4">
        <v>1103</v>
      </c>
      <c r="D14" s="106">
        <v>9.5</v>
      </c>
      <c r="E14" s="4">
        <v>1030</v>
      </c>
    </row>
    <row r="15" spans="1:5" ht="12.75">
      <c r="A15" s="106">
        <v>10.2</v>
      </c>
      <c r="B15" s="4">
        <v>1084</v>
      </c>
      <c r="D15" s="106">
        <v>9.6</v>
      </c>
      <c r="E15" s="4">
        <v>1012</v>
      </c>
    </row>
    <row r="16" spans="1:5" ht="12.75">
      <c r="A16" s="106">
        <v>10.3</v>
      </c>
      <c r="B16" s="4">
        <v>1066</v>
      </c>
      <c r="D16" s="106">
        <v>9.7</v>
      </c>
      <c r="E16" s="4">
        <v>995</v>
      </c>
    </row>
    <row r="17" spans="1:5" ht="12.75">
      <c r="A17" s="106">
        <v>10.4</v>
      </c>
      <c r="B17" s="4">
        <v>1048</v>
      </c>
      <c r="D17" s="106">
        <v>9.8</v>
      </c>
      <c r="E17" s="4">
        <v>978</v>
      </c>
    </row>
    <row r="18" spans="1:5" ht="12.75">
      <c r="A18" s="106">
        <v>10.5</v>
      </c>
      <c r="B18" s="4">
        <v>1030</v>
      </c>
      <c r="D18" s="106">
        <v>9.9</v>
      </c>
      <c r="E18" s="4">
        <v>962</v>
      </c>
    </row>
    <row r="19" spans="1:5" ht="12.75">
      <c r="A19" s="106">
        <v>10.6</v>
      </c>
      <c r="B19" s="4">
        <v>1012</v>
      </c>
      <c r="D19" s="106">
        <v>10</v>
      </c>
      <c r="E19" s="4">
        <v>946</v>
      </c>
    </row>
    <row r="20" spans="1:5" ht="12.75">
      <c r="A20" s="106">
        <v>10.7</v>
      </c>
      <c r="B20" s="4">
        <v>995</v>
      </c>
      <c r="D20" s="106">
        <v>10.1</v>
      </c>
      <c r="E20" s="4">
        <v>930</v>
      </c>
    </row>
    <row r="21" spans="1:5" ht="12.75">
      <c r="A21" s="106">
        <v>10.8</v>
      </c>
      <c r="B21" s="4">
        <v>978</v>
      </c>
      <c r="D21" s="106">
        <v>10.2</v>
      </c>
      <c r="E21" s="4">
        <v>914</v>
      </c>
    </row>
    <row r="22" spans="1:5" ht="12.75">
      <c r="A22" s="106">
        <v>10.9</v>
      </c>
      <c r="B22" s="4">
        <v>962</v>
      </c>
      <c r="D22" s="106">
        <v>10.3</v>
      </c>
      <c r="E22" s="4">
        <v>899</v>
      </c>
    </row>
    <row r="23" spans="1:5" ht="12.75">
      <c r="A23" s="106">
        <v>11</v>
      </c>
      <c r="B23" s="4">
        <v>946</v>
      </c>
      <c r="D23" s="106">
        <v>10.4</v>
      </c>
      <c r="E23" s="4">
        <v>884</v>
      </c>
    </row>
    <row r="24" spans="1:5" ht="12.75">
      <c r="A24" s="106">
        <v>11.1</v>
      </c>
      <c r="B24" s="4">
        <v>930</v>
      </c>
      <c r="D24" s="106">
        <v>10.5</v>
      </c>
      <c r="E24" s="4">
        <v>869</v>
      </c>
    </row>
    <row r="25" spans="1:5" ht="12.75">
      <c r="A25" s="106">
        <v>11.2</v>
      </c>
      <c r="B25" s="4">
        <v>914</v>
      </c>
      <c r="D25" s="106">
        <v>10.6</v>
      </c>
      <c r="E25" s="4">
        <v>855</v>
      </c>
    </row>
    <row r="26" spans="1:5" ht="12.75">
      <c r="A26" s="106">
        <v>11.3</v>
      </c>
      <c r="B26" s="4">
        <v>899</v>
      </c>
      <c r="D26" s="106">
        <v>10.7</v>
      </c>
      <c r="E26" s="4">
        <v>840</v>
      </c>
    </row>
    <row r="27" spans="1:5" ht="12.75">
      <c r="A27" s="106">
        <v>11.4</v>
      </c>
      <c r="B27" s="4">
        <v>884</v>
      </c>
      <c r="D27" s="106">
        <v>10.8</v>
      </c>
      <c r="E27" s="4">
        <v>826</v>
      </c>
    </row>
    <row r="28" spans="1:5" ht="12.75">
      <c r="A28" s="106">
        <v>11.5</v>
      </c>
      <c r="B28" s="4">
        <v>869</v>
      </c>
      <c r="D28" s="106">
        <v>10.9</v>
      </c>
      <c r="E28" s="4">
        <v>813</v>
      </c>
    </row>
    <row r="29" spans="1:5" ht="12.75">
      <c r="A29" s="106">
        <v>11.6</v>
      </c>
      <c r="B29" s="4">
        <v>855</v>
      </c>
      <c r="D29" s="106">
        <v>11</v>
      </c>
      <c r="E29" s="4">
        <v>799</v>
      </c>
    </row>
    <row r="30" spans="1:5" ht="12.75">
      <c r="A30" s="106">
        <v>11.7</v>
      </c>
      <c r="B30" s="4">
        <v>840</v>
      </c>
      <c r="D30" s="106">
        <v>11.1</v>
      </c>
      <c r="E30" s="4">
        <v>786</v>
      </c>
    </row>
    <row r="31" spans="1:5" ht="12.75">
      <c r="A31" s="106">
        <v>11.8</v>
      </c>
      <c r="B31" s="4">
        <v>826</v>
      </c>
      <c r="D31" s="106">
        <v>11.2</v>
      </c>
      <c r="E31" s="4">
        <v>773</v>
      </c>
    </row>
    <row r="32" spans="1:5" ht="12.75">
      <c r="A32" s="106">
        <v>11.9</v>
      </c>
      <c r="B32" s="4">
        <v>813</v>
      </c>
      <c r="D32" s="106">
        <v>11.3</v>
      </c>
      <c r="E32" s="4">
        <v>760</v>
      </c>
    </row>
    <row r="33" spans="1:5" ht="12.75">
      <c r="A33" s="106">
        <v>12</v>
      </c>
      <c r="B33" s="4">
        <v>799</v>
      </c>
      <c r="D33" s="106">
        <v>11.4</v>
      </c>
      <c r="E33" s="4">
        <v>747</v>
      </c>
    </row>
    <row r="34" spans="1:5" ht="12.75">
      <c r="A34" s="106">
        <v>12.1</v>
      </c>
      <c r="B34" s="4">
        <v>786</v>
      </c>
      <c r="D34" s="106">
        <v>11.5</v>
      </c>
      <c r="E34" s="4">
        <v>734</v>
      </c>
    </row>
    <row r="35" spans="1:5" ht="12.75">
      <c r="A35" s="106">
        <v>12.2</v>
      </c>
      <c r="B35" s="4">
        <v>773</v>
      </c>
      <c r="D35" s="106">
        <v>11.6</v>
      </c>
      <c r="E35" s="4">
        <v>722</v>
      </c>
    </row>
    <row r="36" spans="1:5" ht="12.75">
      <c r="A36" s="106">
        <v>12.3</v>
      </c>
      <c r="B36" s="4">
        <v>760</v>
      </c>
      <c r="D36" s="106">
        <v>11.7</v>
      </c>
      <c r="E36" s="4">
        <v>710</v>
      </c>
    </row>
    <row r="37" spans="1:5" ht="12.75">
      <c r="A37" s="106">
        <v>12.4</v>
      </c>
      <c r="B37" s="4">
        <v>747</v>
      </c>
      <c r="D37" s="106">
        <v>11.8</v>
      </c>
      <c r="E37" s="4">
        <v>698</v>
      </c>
    </row>
    <row r="38" spans="1:5" ht="12.75">
      <c r="A38" s="106">
        <v>12.5</v>
      </c>
      <c r="B38" s="4">
        <v>734</v>
      </c>
      <c r="D38" s="106">
        <v>11.9</v>
      </c>
      <c r="E38" s="4">
        <v>686</v>
      </c>
    </row>
    <row r="39" spans="1:5" ht="12.75">
      <c r="A39" s="106">
        <v>12.6</v>
      </c>
      <c r="B39" s="4">
        <v>722</v>
      </c>
      <c r="D39" s="106">
        <v>12</v>
      </c>
      <c r="E39" s="4">
        <v>675</v>
      </c>
    </row>
    <row r="40" spans="1:5" ht="12.75">
      <c r="A40" s="106">
        <v>12.7</v>
      </c>
      <c r="B40" s="4">
        <v>710</v>
      </c>
      <c r="D40" s="106">
        <v>12.1</v>
      </c>
      <c r="E40" s="4">
        <v>663</v>
      </c>
    </row>
    <row r="41" spans="1:5" ht="12.75">
      <c r="A41" s="106">
        <v>12.8</v>
      </c>
      <c r="B41" s="4">
        <v>698</v>
      </c>
      <c r="D41" s="106">
        <v>12.2</v>
      </c>
      <c r="E41" s="4">
        <v>652</v>
      </c>
    </row>
    <row r="42" spans="1:5" ht="12.75">
      <c r="A42" s="106">
        <v>12.9</v>
      </c>
      <c r="B42" s="4">
        <v>686</v>
      </c>
      <c r="D42" s="106">
        <v>12.3</v>
      </c>
      <c r="E42" s="4">
        <v>641</v>
      </c>
    </row>
    <row r="43" spans="1:5" ht="12.75">
      <c r="A43" s="106">
        <v>13</v>
      </c>
      <c r="B43" s="4">
        <v>675</v>
      </c>
      <c r="D43" s="106">
        <v>12.4</v>
      </c>
      <c r="E43" s="4">
        <v>630</v>
      </c>
    </row>
    <row r="44" spans="1:5" ht="12.75">
      <c r="A44" s="106">
        <v>13.1</v>
      </c>
      <c r="B44" s="4">
        <v>663</v>
      </c>
      <c r="D44" s="106">
        <v>12.5</v>
      </c>
      <c r="E44" s="4">
        <v>620</v>
      </c>
    </row>
    <row r="45" spans="1:5" ht="12.75">
      <c r="A45" s="106">
        <v>13.2</v>
      </c>
      <c r="B45" s="4">
        <v>652</v>
      </c>
      <c r="D45" s="106">
        <v>12.6</v>
      </c>
      <c r="E45" s="4">
        <v>609</v>
      </c>
    </row>
    <row r="46" spans="1:5" ht="12.75">
      <c r="A46" s="106">
        <v>13.3</v>
      </c>
      <c r="B46" s="4">
        <v>641</v>
      </c>
      <c r="D46" s="106">
        <v>12.7</v>
      </c>
      <c r="E46" s="4">
        <v>599</v>
      </c>
    </row>
    <row r="47" spans="1:5" ht="12.75">
      <c r="A47" s="106">
        <v>13.4</v>
      </c>
      <c r="B47" s="4">
        <v>630</v>
      </c>
      <c r="D47" s="106">
        <v>12.8</v>
      </c>
      <c r="E47" s="4">
        <v>588</v>
      </c>
    </row>
    <row r="48" spans="1:5" ht="12.75">
      <c r="A48" s="106">
        <v>13.5</v>
      </c>
      <c r="B48" s="4">
        <v>620</v>
      </c>
      <c r="D48" s="106">
        <v>12.9</v>
      </c>
      <c r="E48" s="4">
        <v>578</v>
      </c>
    </row>
    <row r="49" spans="1:5" ht="12.75">
      <c r="A49" s="106">
        <v>13.6</v>
      </c>
      <c r="B49" s="4">
        <v>609</v>
      </c>
      <c r="D49" s="106">
        <v>13</v>
      </c>
      <c r="E49" s="4">
        <v>568</v>
      </c>
    </row>
    <row r="50" spans="1:5" ht="12.75">
      <c r="A50" s="106">
        <v>13.7</v>
      </c>
      <c r="B50" s="4">
        <v>599</v>
      </c>
      <c r="D50" s="106">
        <v>13.1</v>
      </c>
      <c r="E50" s="4">
        <v>558</v>
      </c>
    </row>
    <row r="51" spans="1:5" ht="12.75">
      <c r="A51" s="106">
        <v>13.8</v>
      </c>
      <c r="B51" s="4">
        <v>588</v>
      </c>
      <c r="D51" s="106">
        <v>13.2</v>
      </c>
      <c r="E51" s="4">
        <v>549</v>
      </c>
    </row>
    <row r="52" spans="1:5" ht="12.75">
      <c r="A52" s="106">
        <v>13.9</v>
      </c>
      <c r="B52" s="4">
        <v>578</v>
      </c>
      <c r="D52" s="106">
        <v>13.3</v>
      </c>
      <c r="E52" s="4">
        <v>539</v>
      </c>
    </row>
    <row r="53" spans="1:5" ht="12.75">
      <c r="A53" s="106">
        <v>14</v>
      </c>
      <c r="B53" s="4">
        <v>568</v>
      </c>
      <c r="D53" s="106">
        <v>13.4</v>
      </c>
      <c r="E53" s="4">
        <v>530</v>
      </c>
    </row>
    <row r="54" spans="1:5" ht="12.75">
      <c r="A54" s="106">
        <v>14.1</v>
      </c>
      <c r="B54" s="4">
        <v>558</v>
      </c>
      <c r="D54" s="106">
        <v>13.5</v>
      </c>
      <c r="E54" s="4">
        <v>521</v>
      </c>
    </row>
    <row r="55" spans="1:5" ht="12.75">
      <c r="A55" s="106">
        <v>14.2</v>
      </c>
      <c r="B55" s="4">
        <v>549</v>
      </c>
      <c r="D55" s="106">
        <v>13.6</v>
      </c>
      <c r="E55" s="4">
        <v>511</v>
      </c>
    </row>
    <row r="56" spans="1:5" ht="12.75">
      <c r="A56" s="106">
        <v>14.3</v>
      </c>
      <c r="B56" s="4">
        <v>539</v>
      </c>
      <c r="D56" s="106">
        <v>13.7</v>
      </c>
      <c r="E56" s="4">
        <v>502</v>
      </c>
    </row>
    <row r="57" spans="1:5" ht="12.75">
      <c r="A57" s="106">
        <v>14.4</v>
      </c>
      <c r="B57" s="4">
        <v>530</v>
      </c>
      <c r="D57" s="106">
        <v>13.8</v>
      </c>
      <c r="E57" s="4">
        <v>497</v>
      </c>
    </row>
    <row r="58" spans="1:5" ht="12.75">
      <c r="A58" s="106">
        <v>14.5</v>
      </c>
      <c r="B58" s="4">
        <v>521</v>
      </c>
      <c r="D58" s="106">
        <v>13.9</v>
      </c>
      <c r="E58" s="4">
        <v>489</v>
      </c>
    </row>
    <row r="59" spans="1:5" ht="12.75">
      <c r="A59" s="106">
        <v>14.6</v>
      </c>
      <c r="B59" s="4">
        <v>511</v>
      </c>
      <c r="D59" s="106">
        <v>14</v>
      </c>
      <c r="E59" s="4">
        <v>480</v>
      </c>
    </row>
    <row r="60" spans="1:5" ht="12.75">
      <c r="A60" s="106">
        <v>14.7</v>
      </c>
      <c r="B60" s="4">
        <v>502</v>
      </c>
      <c r="D60" s="106">
        <v>14.1</v>
      </c>
      <c r="E60" s="4">
        <v>471</v>
      </c>
    </row>
    <row r="61" spans="1:5" ht="12.75">
      <c r="A61" s="106">
        <v>14.8</v>
      </c>
      <c r="B61" s="4">
        <v>497</v>
      </c>
      <c r="D61" s="106">
        <v>14.2</v>
      </c>
      <c r="E61" s="4">
        <v>463</v>
      </c>
    </row>
    <row r="62" spans="1:5" ht="12.75">
      <c r="A62" s="106">
        <v>14.9</v>
      </c>
      <c r="B62" s="4">
        <v>489</v>
      </c>
      <c r="D62" s="106">
        <v>14.3</v>
      </c>
      <c r="E62" s="4">
        <v>454</v>
      </c>
    </row>
    <row r="63" spans="1:5" ht="12.75">
      <c r="A63" s="106">
        <v>15</v>
      </c>
      <c r="B63" s="4">
        <v>480</v>
      </c>
      <c r="D63" s="106">
        <v>14.4</v>
      </c>
      <c r="E63" s="4">
        <v>446</v>
      </c>
    </row>
    <row r="64" spans="1:5" ht="12.75">
      <c r="A64" s="106">
        <v>15.1</v>
      </c>
      <c r="B64" s="4">
        <v>471</v>
      </c>
      <c r="D64" s="106">
        <v>14.5</v>
      </c>
      <c r="E64" s="4">
        <v>438</v>
      </c>
    </row>
    <row r="65" spans="1:5" ht="12.75">
      <c r="A65" s="106">
        <v>15.2</v>
      </c>
      <c r="B65" s="4">
        <v>463</v>
      </c>
      <c r="D65" s="106">
        <v>14.6</v>
      </c>
      <c r="E65" s="4">
        <v>430</v>
      </c>
    </row>
    <row r="66" spans="1:5" ht="12.75">
      <c r="A66" s="106">
        <v>15.3</v>
      </c>
      <c r="B66" s="4">
        <v>454</v>
      </c>
      <c r="D66" s="106">
        <v>14.7</v>
      </c>
      <c r="E66" s="4">
        <v>422</v>
      </c>
    </row>
    <row r="67" spans="1:5" ht="12.75">
      <c r="A67" s="106">
        <v>15.4</v>
      </c>
      <c r="B67" s="4">
        <v>446</v>
      </c>
      <c r="D67" s="106">
        <v>14.8</v>
      </c>
      <c r="E67" s="4">
        <v>414</v>
      </c>
    </row>
    <row r="68" spans="1:5" ht="12.75">
      <c r="A68" s="106">
        <v>15.5</v>
      </c>
      <c r="B68" s="4">
        <v>438</v>
      </c>
      <c r="D68" s="106">
        <v>14.9</v>
      </c>
      <c r="E68" s="4">
        <v>406</v>
      </c>
    </row>
    <row r="69" spans="1:5" ht="12.75">
      <c r="A69" s="106">
        <v>15.6</v>
      </c>
      <c r="B69" s="4">
        <v>430</v>
      </c>
      <c r="D69" s="106">
        <v>15</v>
      </c>
      <c r="E69" s="4">
        <v>399</v>
      </c>
    </row>
    <row r="70" spans="1:5" ht="12.75">
      <c r="A70" s="106">
        <v>15.7</v>
      </c>
      <c r="B70" s="4">
        <v>422</v>
      </c>
      <c r="D70" s="106">
        <v>15.1</v>
      </c>
      <c r="E70" s="4">
        <v>391</v>
      </c>
    </row>
    <row r="71" spans="1:5" ht="12.75">
      <c r="A71" s="106">
        <v>15.8</v>
      </c>
      <c r="B71" s="4">
        <v>414</v>
      </c>
      <c r="D71" s="106">
        <v>15.2</v>
      </c>
      <c r="E71" s="4">
        <v>384</v>
      </c>
    </row>
    <row r="72" spans="1:5" ht="12.75">
      <c r="A72" s="106">
        <v>15.9</v>
      </c>
      <c r="B72" s="4">
        <v>406</v>
      </c>
      <c r="D72" s="106">
        <v>15.3</v>
      </c>
      <c r="E72" s="4">
        <v>376</v>
      </c>
    </row>
    <row r="73" spans="1:5" ht="12.75">
      <c r="A73" s="106">
        <v>16</v>
      </c>
      <c r="B73" s="4">
        <v>399</v>
      </c>
      <c r="D73" s="106">
        <v>15.4</v>
      </c>
      <c r="E73" s="4">
        <v>369</v>
      </c>
    </row>
    <row r="74" spans="1:5" ht="12.75">
      <c r="A74" s="106">
        <v>16.1</v>
      </c>
      <c r="B74" s="4">
        <v>391</v>
      </c>
      <c r="D74" s="106">
        <v>15.5</v>
      </c>
      <c r="E74" s="4">
        <v>362</v>
      </c>
    </row>
    <row r="75" spans="1:5" ht="12.75">
      <c r="A75" s="106">
        <v>16.2</v>
      </c>
      <c r="B75" s="4">
        <v>384</v>
      </c>
      <c r="D75" s="106">
        <v>15.6</v>
      </c>
      <c r="E75" s="4">
        <v>355</v>
      </c>
    </row>
    <row r="76" spans="1:5" ht="12.75">
      <c r="A76" s="106">
        <v>16.3</v>
      </c>
      <c r="B76" s="4">
        <v>376</v>
      </c>
      <c r="D76" s="106">
        <v>15.7</v>
      </c>
      <c r="E76" s="4">
        <v>348</v>
      </c>
    </row>
    <row r="77" spans="1:5" ht="12.75">
      <c r="A77" s="106">
        <v>16.4</v>
      </c>
      <c r="B77" s="4">
        <v>369</v>
      </c>
      <c r="D77" s="106">
        <v>15.8</v>
      </c>
      <c r="E77" s="4">
        <v>341</v>
      </c>
    </row>
    <row r="78" spans="1:5" ht="12.75">
      <c r="A78" s="106">
        <v>16.5</v>
      </c>
      <c r="B78" s="4">
        <v>362</v>
      </c>
      <c r="D78" s="106">
        <v>15.9</v>
      </c>
      <c r="E78" s="4">
        <v>334</v>
      </c>
    </row>
    <row r="79" spans="1:5" ht="12.75">
      <c r="A79" s="106">
        <v>16.6</v>
      </c>
      <c r="B79" s="4">
        <v>355</v>
      </c>
      <c r="D79" s="106">
        <v>16</v>
      </c>
      <c r="E79" s="4">
        <v>327</v>
      </c>
    </row>
    <row r="80" spans="1:5" ht="12.75">
      <c r="A80" s="106">
        <v>16.7</v>
      </c>
      <c r="B80" s="4">
        <v>348</v>
      </c>
      <c r="D80" s="106">
        <v>16.1</v>
      </c>
      <c r="E80" s="4">
        <v>320</v>
      </c>
    </row>
    <row r="81" spans="1:5" ht="12.75">
      <c r="A81" s="106">
        <v>16.8</v>
      </c>
      <c r="B81" s="4">
        <v>341</v>
      </c>
      <c r="D81" s="106">
        <v>16.2</v>
      </c>
      <c r="E81" s="4">
        <v>314</v>
      </c>
    </row>
    <row r="82" spans="1:5" ht="12.75">
      <c r="A82" s="106">
        <v>16.9</v>
      </c>
      <c r="B82" s="4">
        <v>334</v>
      </c>
      <c r="D82" s="106">
        <v>16.3</v>
      </c>
      <c r="E82" s="4">
        <v>307</v>
      </c>
    </row>
    <row r="83" spans="1:5" ht="12.75">
      <c r="A83" s="106">
        <v>17</v>
      </c>
      <c r="B83" s="4">
        <v>327</v>
      </c>
      <c r="D83" s="106">
        <v>16.4</v>
      </c>
      <c r="E83" s="4">
        <v>301</v>
      </c>
    </row>
    <row r="84" spans="1:5" ht="12.75">
      <c r="A84" s="106">
        <v>17.1</v>
      </c>
      <c r="B84" s="4">
        <v>320</v>
      </c>
      <c r="D84" s="106">
        <v>16.5</v>
      </c>
      <c r="E84" s="4">
        <v>294</v>
      </c>
    </row>
    <row r="85" spans="1:5" ht="12.75">
      <c r="A85" s="106">
        <v>17.2</v>
      </c>
      <c r="B85" s="4">
        <v>314</v>
      </c>
      <c r="D85" s="106">
        <v>16.6</v>
      </c>
      <c r="E85" s="4">
        <v>288</v>
      </c>
    </row>
    <row r="86" spans="1:5" ht="12.75">
      <c r="A86" s="106">
        <v>17.3</v>
      </c>
      <c r="B86" s="4">
        <v>307</v>
      </c>
      <c r="D86" s="106">
        <v>16.7</v>
      </c>
      <c r="E86" s="4">
        <v>282</v>
      </c>
    </row>
    <row r="87" spans="1:5" ht="12.75">
      <c r="A87" s="106">
        <v>17.4</v>
      </c>
      <c r="B87" s="4">
        <v>301</v>
      </c>
      <c r="D87" s="106">
        <v>16.8</v>
      </c>
      <c r="E87" s="4">
        <v>275</v>
      </c>
    </row>
    <row r="88" spans="1:5" ht="12.75">
      <c r="A88" s="106">
        <v>17.5</v>
      </c>
      <c r="B88" s="4">
        <v>294</v>
      </c>
      <c r="D88" s="106">
        <v>16.9</v>
      </c>
      <c r="E88" s="4">
        <v>269</v>
      </c>
    </row>
    <row r="89" spans="1:5" ht="12.75">
      <c r="A89" s="106">
        <v>17.6</v>
      </c>
      <c r="B89" s="4">
        <v>288</v>
      </c>
      <c r="D89" s="106">
        <v>17</v>
      </c>
      <c r="E89" s="4">
        <v>263</v>
      </c>
    </row>
    <row r="90" spans="1:5" ht="12.75">
      <c r="A90" s="106">
        <v>17.7</v>
      </c>
      <c r="B90" s="4">
        <v>282</v>
      </c>
      <c r="D90" s="106">
        <v>17.1</v>
      </c>
      <c r="E90" s="4">
        <v>257</v>
      </c>
    </row>
    <row r="91" spans="1:5" ht="12.75">
      <c r="A91" s="106">
        <v>17.8</v>
      </c>
      <c r="B91" s="4">
        <v>275</v>
      </c>
      <c r="D91" s="106">
        <v>17.2</v>
      </c>
      <c r="E91" s="4">
        <v>251</v>
      </c>
    </row>
    <row r="92" spans="1:5" ht="12.75">
      <c r="A92" s="106">
        <v>17.9</v>
      </c>
      <c r="B92" s="4">
        <v>269</v>
      </c>
      <c r="D92" s="106">
        <v>17.3</v>
      </c>
      <c r="E92" s="4">
        <v>246</v>
      </c>
    </row>
    <row r="93" spans="1:5" ht="12.75">
      <c r="A93" s="106">
        <v>18</v>
      </c>
      <c r="B93" s="4">
        <v>263</v>
      </c>
      <c r="D93" s="106">
        <v>17.4</v>
      </c>
      <c r="E93" s="4">
        <v>240</v>
      </c>
    </row>
    <row r="94" spans="1:5" ht="12.75">
      <c r="A94" s="106">
        <v>18.1</v>
      </c>
      <c r="B94" s="4">
        <v>257</v>
      </c>
      <c r="D94" s="106">
        <v>17.5</v>
      </c>
      <c r="E94" s="4">
        <v>234</v>
      </c>
    </row>
    <row r="95" spans="1:5" ht="12.75">
      <c r="A95" s="106">
        <v>18.2</v>
      </c>
      <c r="B95" s="4">
        <v>251</v>
      </c>
      <c r="D95" s="106">
        <v>17.6</v>
      </c>
      <c r="E95" s="4">
        <v>228</v>
      </c>
    </row>
    <row r="96" spans="1:5" ht="12.75">
      <c r="A96" s="106">
        <v>18.3</v>
      </c>
      <c r="B96" s="4">
        <v>246</v>
      </c>
      <c r="D96" s="106">
        <v>17.7</v>
      </c>
      <c r="E96" s="4">
        <v>223</v>
      </c>
    </row>
    <row r="97" spans="1:5" ht="12.75">
      <c r="A97" s="106">
        <v>18.4</v>
      </c>
      <c r="B97" s="4">
        <v>240</v>
      </c>
      <c r="D97" s="106">
        <v>17.8</v>
      </c>
      <c r="E97" s="4">
        <v>217</v>
      </c>
    </row>
    <row r="98" spans="1:5" ht="12.75">
      <c r="A98" s="106">
        <v>18.5</v>
      </c>
      <c r="B98" s="4">
        <v>234</v>
      </c>
      <c r="D98" s="106">
        <v>17.9</v>
      </c>
      <c r="E98" s="4">
        <v>212</v>
      </c>
    </row>
    <row r="99" spans="1:5" ht="12.75">
      <c r="A99" s="106">
        <v>18.6</v>
      </c>
      <c r="B99" s="4">
        <v>228</v>
      </c>
      <c r="D99" s="106">
        <v>18</v>
      </c>
      <c r="E99" s="4">
        <v>206</v>
      </c>
    </row>
    <row r="100" spans="1:5" ht="12.75">
      <c r="A100" s="106">
        <v>18.7</v>
      </c>
      <c r="B100" s="4">
        <v>223</v>
      </c>
      <c r="D100" s="106">
        <v>18.1</v>
      </c>
      <c r="E100" s="4">
        <v>201</v>
      </c>
    </row>
    <row r="101" spans="1:5" ht="12.75">
      <c r="A101" s="106">
        <v>18.8</v>
      </c>
      <c r="B101" s="4">
        <v>217</v>
      </c>
      <c r="D101" s="106">
        <v>18.2</v>
      </c>
      <c r="E101" s="4">
        <v>196</v>
      </c>
    </row>
    <row r="102" spans="1:5" ht="12.75">
      <c r="A102" s="106">
        <v>18.9</v>
      </c>
      <c r="B102" s="4">
        <v>212</v>
      </c>
      <c r="D102" s="106">
        <v>18.3</v>
      </c>
      <c r="E102" s="4">
        <v>190</v>
      </c>
    </row>
    <row r="103" spans="1:5" ht="12.75">
      <c r="A103" s="106">
        <v>19</v>
      </c>
      <c r="B103" s="4">
        <v>206</v>
      </c>
      <c r="D103" s="106">
        <v>18.4</v>
      </c>
      <c r="E103" s="4">
        <v>185</v>
      </c>
    </row>
    <row r="104" spans="1:5" ht="12.75">
      <c r="A104" s="106">
        <v>19.1</v>
      </c>
      <c r="B104" s="4">
        <v>201</v>
      </c>
      <c r="D104" s="106">
        <v>18.5</v>
      </c>
      <c r="E104" s="4">
        <v>180</v>
      </c>
    </row>
    <row r="105" spans="1:5" ht="12.75">
      <c r="A105" s="106">
        <v>19.2</v>
      </c>
      <c r="B105" s="4">
        <v>196</v>
      </c>
      <c r="D105" s="106">
        <v>18.6</v>
      </c>
      <c r="E105" s="4">
        <v>175</v>
      </c>
    </row>
    <row r="106" spans="1:5" ht="12.75">
      <c r="A106" s="106">
        <v>19.3</v>
      </c>
      <c r="B106" s="4">
        <v>190</v>
      </c>
      <c r="D106" s="106">
        <v>18.7</v>
      </c>
      <c r="E106" s="4">
        <v>170</v>
      </c>
    </row>
    <row r="107" spans="1:5" ht="12.75">
      <c r="A107" s="106">
        <v>19.4</v>
      </c>
      <c r="B107" s="4">
        <v>185</v>
      </c>
      <c r="D107" s="106">
        <v>18.8</v>
      </c>
      <c r="E107" s="4">
        <v>165</v>
      </c>
    </row>
    <row r="108" spans="1:5" ht="12.75">
      <c r="A108" s="106">
        <v>19.5</v>
      </c>
      <c r="B108" s="4">
        <v>180</v>
      </c>
      <c r="D108" s="106">
        <v>18.9</v>
      </c>
      <c r="E108" s="4">
        <v>160</v>
      </c>
    </row>
    <row r="109" spans="1:5" ht="12.75">
      <c r="A109" s="106">
        <v>19.6</v>
      </c>
      <c r="B109" s="4">
        <v>175</v>
      </c>
      <c r="D109" s="106">
        <v>19</v>
      </c>
      <c r="E109" s="4">
        <v>155</v>
      </c>
    </row>
    <row r="110" spans="1:5" ht="12.75">
      <c r="A110" s="106">
        <v>19.7</v>
      </c>
      <c r="B110" s="4">
        <v>170</v>
      </c>
      <c r="D110" s="106">
        <v>19.1</v>
      </c>
      <c r="E110" s="4">
        <v>150</v>
      </c>
    </row>
    <row r="111" spans="1:5" ht="12.75">
      <c r="A111" s="106">
        <v>19.8</v>
      </c>
      <c r="B111" s="4">
        <v>165</v>
      </c>
      <c r="D111" s="106">
        <v>19.2</v>
      </c>
      <c r="E111" s="4">
        <v>146</v>
      </c>
    </row>
    <row r="112" spans="1:5" ht="12.75">
      <c r="A112" s="106">
        <v>19.9</v>
      </c>
      <c r="B112" s="4">
        <v>160</v>
      </c>
      <c r="D112" s="106">
        <v>19.3</v>
      </c>
      <c r="E112" s="4">
        <v>141</v>
      </c>
    </row>
    <row r="113" spans="1:5" ht="12.75">
      <c r="A113" s="106">
        <v>20</v>
      </c>
      <c r="B113" s="4">
        <v>155</v>
      </c>
      <c r="D113" s="106">
        <v>19.4</v>
      </c>
      <c r="E113" s="4">
        <v>136</v>
      </c>
    </row>
    <row r="114" spans="1:5" ht="12.75">
      <c r="A114" s="106">
        <v>20.1</v>
      </c>
      <c r="B114" s="4">
        <v>150</v>
      </c>
      <c r="D114" s="106">
        <v>19.5</v>
      </c>
      <c r="E114" s="4">
        <v>131</v>
      </c>
    </row>
    <row r="115" spans="1:5" ht="12.75">
      <c r="A115" s="106">
        <v>20.2</v>
      </c>
      <c r="B115" s="4">
        <v>146</v>
      </c>
      <c r="D115" s="106">
        <v>19.6</v>
      </c>
      <c r="E115" s="4">
        <v>127</v>
      </c>
    </row>
    <row r="116" spans="1:5" ht="12.75">
      <c r="A116" s="106">
        <v>20.3</v>
      </c>
      <c r="B116" s="4">
        <v>141</v>
      </c>
      <c r="D116" s="106">
        <v>19.7</v>
      </c>
      <c r="E116" s="4">
        <v>122</v>
      </c>
    </row>
    <row r="117" spans="1:5" ht="12.75">
      <c r="A117" s="106">
        <v>20.4</v>
      </c>
      <c r="B117" s="4">
        <v>136</v>
      </c>
      <c r="D117" s="106">
        <v>19.8</v>
      </c>
      <c r="E117" s="4">
        <v>118</v>
      </c>
    </row>
    <row r="118" spans="1:5" ht="12.75">
      <c r="A118" s="106">
        <v>20.5</v>
      </c>
      <c r="B118" s="4">
        <v>131</v>
      </c>
      <c r="D118" s="106">
        <v>19.9</v>
      </c>
      <c r="E118" s="4">
        <v>113</v>
      </c>
    </row>
    <row r="119" spans="1:5" ht="12.75">
      <c r="A119" s="106">
        <v>20.6</v>
      </c>
      <c r="B119" s="4">
        <v>127</v>
      </c>
      <c r="D119" s="106">
        <v>20</v>
      </c>
      <c r="E119" s="4">
        <v>109</v>
      </c>
    </row>
    <row r="120" spans="1:5" ht="12.75">
      <c r="A120" s="106">
        <v>20.7</v>
      </c>
      <c r="B120" s="4">
        <v>122</v>
      </c>
      <c r="D120" s="106">
        <v>20.1</v>
      </c>
      <c r="E120" s="4">
        <v>104</v>
      </c>
    </row>
    <row r="121" spans="1:5" ht="12.75">
      <c r="A121" s="106">
        <v>20.8</v>
      </c>
      <c r="B121" s="4">
        <v>118</v>
      </c>
      <c r="D121" s="106">
        <v>20.2</v>
      </c>
      <c r="E121" s="4">
        <v>100</v>
      </c>
    </row>
    <row r="122" spans="1:5" ht="12.75">
      <c r="A122" s="106">
        <v>20.9</v>
      </c>
      <c r="B122" s="4">
        <v>113</v>
      </c>
      <c r="D122" s="106">
        <v>20.3</v>
      </c>
      <c r="E122" s="4">
        <v>96</v>
      </c>
    </row>
    <row r="123" spans="1:5" ht="12.75">
      <c r="A123" s="106">
        <v>21</v>
      </c>
      <c r="B123" s="4">
        <v>109</v>
      </c>
      <c r="D123" s="106">
        <v>20.4</v>
      </c>
      <c r="E123" s="4">
        <v>92</v>
      </c>
    </row>
    <row r="124" spans="1:5" ht="12.75">
      <c r="A124" s="106">
        <v>21.1</v>
      </c>
      <c r="B124" s="4">
        <v>104</v>
      </c>
      <c r="D124" s="106">
        <v>20.5</v>
      </c>
      <c r="E124" s="4">
        <v>87</v>
      </c>
    </row>
    <row r="125" spans="1:5" ht="12.75">
      <c r="A125" s="106">
        <v>21.2</v>
      </c>
      <c r="B125" s="4">
        <v>100</v>
      </c>
      <c r="D125" s="106">
        <v>20.6</v>
      </c>
      <c r="E125" s="4">
        <v>83</v>
      </c>
    </row>
    <row r="126" spans="1:5" ht="12.75">
      <c r="A126" s="106">
        <v>21.3</v>
      </c>
      <c r="B126" s="4">
        <v>96</v>
      </c>
      <c r="D126" s="106">
        <v>20.7</v>
      </c>
      <c r="E126" s="4">
        <v>79</v>
      </c>
    </row>
    <row r="127" spans="1:5" ht="12.75">
      <c r="A127" s="106">
        <v>21.4</v>
      </c>
      <c r="B127" s="4">
        <v>92</v>
      </c>
      <c r="D127" s="106">
        <v>20.8</v>
      </c>
      <c r="E127" s="4">
        <v>75</v>
      </c>
    </row>
    <row r="128" spans="1:5" ht="12.75">
      <c r="A128" s="106">
        <v>21.5</v>
      </c>
      <c r="B128" s="4">
        <v>87</v>
      </c>
      <c r="D128" s="106">
        <v>20.9</v>
      </c>
      <c r="E128" s="4">
        <v>71</v>
      </c>
    </row>
    <row r="129" spans="1:5" ht="12.75">
      <c r="A129" s="106">
        <v>21.6</v>
      </c>
      <c r="B129" s="4">
        <v>83</v>
      </c>
      <c r="D129" s="106">
        <v>21</v>
      </c>
      <c r="E129" s="4">
        <v>67</v>
      </c>
    </row>
    <row r="130" spans="1:5" ht="12.75">
      <c r="A130" s="106">
        <v>21.7</v>
      </c>
      <c r="B130" s="4">
        <v>79</v>
      </c>
      <c r="D130" s="106">
        <v>21.1</v>
      </c>
      <c r="E130" s="4">
        <v>63</v>
      </c>
    </row>
    <row r="131" spans="1:5" ht="12.75">
      <c r="A131" s="106">
        <v>21.8</v>
      </c>
      <c r="B131" s="4">
        <v>75</v>
      </c>
      <c r="D131" s="106">
        <v>21.2</v>
      </c>
      <c r="E131" s="4">
        <v>59</v>
      </c>
    </row>
    <row r="132" spans="1:5" ht="12.75">
      <c r="A132" s="106">
        <v>21.9</v>
      </c>
      <c r="B132" s="4">
        <v>71</v>
      </c>
      <c r="D132" s="106">
        <v>21.3</v>
      </c>
      <c r="E132" s="4">
        <v>55</v>
      </c>
    </row>
    <row r="133" spans="1:5" ht="12.75">
      <c r="A133" s="106">
        <v>22</v>
      </c>
      <c r="B133" s="4">
        <v>67</v>
      </c>
      <c r="D133" s="106">
        <v>21.4</v>
      </c>
      <c r="E133" s="4">
        <v>51</v>
      </c>
    </row>
    <row r="134" spans="1:5" ht="12.75">
      <c r="A134" s="106">
        <v>22.1</v>
      </c>
      <c r="B134" s="4">
        <v>63</v>
      </c>
      <c r="D134" s="106">
        <v>21.5</v>
      </c>
      <c r="E134" s="4">
        <v>47</v>
      </c>
    </row>
    <row r="135" spans="1:5" ht="12.75">
      <c r="A135" s="106">
        <v>22.2</v>
      </c>
      <c r="B135" s="4">
        <v>59</v>
      </c>
      <c r="D135" s="106">
        <v>21.6</v>
      </c>
      <c r="E135" s="4">
        <v>43</v>
      </c>
    </row>
    <row r="136" spans="1:5" ht="12.75">
      <c r="A136" s="106">
        <v>22.3</v>
      </c>
      <c r="B136" s="4">
        <v>55</v>
      </c>
      <c r="D136" s="106">
        <v>21.7</v>
      </c>
      <c r="E136" s="4">
        <v>39</v>
      </c>
    </row>
    <row r="137" spans="1:5" ht="12.75">
      <c r="A137" s="106">
        <v>22.4</v>
      </c>
      <c r="B137" s="4">
        <v>51</v>
      </c>
      <c r="D137" s="106">
        <v>21.8</v>
      </c>
      <c r="E137" s="4">
        <v>36</v>
      </c>
    </row>
    <row r="138" spans="1:5" ht="12.75">
      <c r="A138" s="106">
        <v>22.5</v>
      </c>
      <c r="B138" s="4">
        <v>47</v>
      </c>
      <c r="D138" s="106">
        <v>21.9</v>
      </c>
      <c r="E138" s="4">
        <v>32</v>
      </c>
    </row>
    <row r="139" spans="1:5" ht="12.75">
      <c r="A139" s="106">
        <v>22.6</v>
      </c>
      <c r="B139" s="4">
        <v>43</v>
      </c>
      <c r="D139" s="106">
        <v>22</v>
      </c>
      <c r="E139" s="4">
        <v>28</v>
      </c>
    </row>
    <row r="140" spans="1:5" ht="12.75">
      <c r="A140" s="106">
        <v>22.7</v>
      </c>
      <c r="B140" s="4">
        <v>39</v>
      </c>
      <c r="D140" s="106">
        <v>22.1</v>
      </c>
      <c r="E140" s="4">
        <v>25</v>
      </c>
    </row>
    <row r="141" spans="1:5" ht="12.75">
      <c r="A141" s="106">
        <v>22.8</v>
      </c>
      <c r="B141" s="4">
        <v>36</v>
      </c>
      <c r="D141" s="106">
        <v>22.2</v>
      </c>
      <c r="E141" s="4">
        <v>21</v>
      </c>
    </row>
    <row r="142" spans="1:5" ht="12.75">
      <c r="A142" s="106">
        <v>22.9</v>
      </c>
      <c r="B142" s="4">
        <v>32</v>
      </c>
      <c r="D142" s="106">
        <v>22.3</v>
      </c>
      <c r="E142" s="4">
        <v>17</v>
      </c>
    </row>
    <row r="143" spans="1:5" ht="12.75">
      <c r="A143" s="106">
        <v>23</v>
      </c>
      <c r="B143" s="4">
        <v>28</v>
      </c>
      <c r="D143" s="106">
        <v>22.4</v>
      </c>
      <c r="E143" s="4">
        <v>14</v>
      </c>
    </row>
    <row r="144" spans="1:5" ht="12.75">
      <c r="A144" s="106">
        <v>23.1</v>
      </c>
      <c r="B144" s="4">
        <v>25</v>
      </c>
      <c r="D144" s="106">
        <v>22.5</v>
      </c>
      <c r="E144" s="4">
        <v>10</v>
      </c>
    </row>
    <row r="145" spans="1:5" ht="12.75">
      <c r="A145" s="106">
        <v>23.2</v>
      </c>
      <c r="B145" s="4">
        <v>21</v>
      </c>
      <c r="D145" s="106">
        <v>22.6</v>
      </c>
      <c r="E145" s="4">
        <v>7</v>
      </c>
    </row>
    <row r="146" spans="1:5" ht="12.75">
      <c r="A146" s="106">
        <v>23.3</v>
      </c>
      <c r="B146" s="4">
        <v>17</v>
      </c>
      <c r="D146" s="106">
        <v>22.7</v>
      </c>
      <c r="E146" s="4">
        <v>3</v>
      </c>
    </row>
    <row r="147" spans="1:5" ht="12.75">
      <c r="A147" s="106">
        <v>23.4</v>
      </c>
      <c r="B147" s="4">
        <v>14</v>
      </c>
      <c r="D147" s="106">
        <v>22.8</v>
      </c>
      <c r="E147" s="107" t="s">
        <v>116</v>
      </c>
    </row>
    <row r="148" spans="1:5" ht="12.75">
      <c r="A148" s="106">
        <v>23.5</v>
      </c>
      <c r="B148" s="4">
        <v>10</v>
      </c>
      <c r="D148" s="106">
        <v>22.9</v>
      </c>
      <c r="E148" s="107" t="s">
        <v>116</v>
      </c>
    </row>
    <row r="149" spans="1:5" ht="12.75">
      <c r="A149" s="106">
        <v>23.6</v>
      </c>
      <c r="B149" s="4">
        <v>7</v>
      </c>
      <c r="D149" s="106">
        <v>23</v>
      </c>
      <c r="E149" s="107" t="s">
        <v>116</v>
      </c>
    </row>
    <row r="150" spans="1:5" ht="12.75">
      <c r="A150" s="106">
        <v>23.7</v>
      </c>
      <c r="B150" s="4">
        <v>3</v>
      </c>
      <c r="D150" s="106">
        <v>23.1</v>
      </c>
      <c r="E150" s="107" t="s">
        <v>116</v>
      </c>
    </row>
    <row r="151" spans="1:5" ht="12.75">
      <c r="A151" s="106">
        <v>23.8</v>
      </c>
      <c r="B151" s="107" t="s">
        <v>116</v>
      </c>
      <c r="D151" s="106">
        <v>23.2</v>
      </c>
      <c r="E151" s="107" t="s">
        <v>116</v>
      </c>
    </row>
    <row r="152" spans="1:5" ht="12.75">
      <c r="A152" s="106">
        <v>23.9</v>
      </c>
      <c r="B152" s="107" t="s">
        <v>116</v>
      </c>
      <c r="D152" s="106">
        <v>23.3</v>
      </c>
      <c r="E152" s="107" t="s">
        <v>116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Brough</dc:creator>
  <cp:keywords/>
  <dc:description/>
  <cp:lastModifiedBy>Keith Burchell</cp:lastModifiedBy>
  <cp:lastPrinted>2009-05-20T15:06:54Z</cp:lastPrinted>
  <dcterms:created xsi:type="dcterms:W3CDTF">2001-04-14T17:39:13Z</dcterms:created>
  <dcterms:modified xsi:type="dcterms:W3CDTF">2009-05-21T11:49:26Z</dcterms:modified>
  <cp:category/>
  <cp:version/>
  <cp:contentType/>
  <cp:contentStatus/>
</cp:coreProperties>
</file>